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portebi\finansuri machveneblebi\2020\"/>
    </mc:Choice>
  </mc:AlternateContent>
  <bookViews>
    <workbookView xWindow="0" yWindow="0" windowWidth="23040" windowHeight="9192" tabRatio="929" activeTab="1"/>
  </bookViews>
  <sheets>
    <sheet name="IS" sheetId="41" r:id="rId1"/>
    <sheet name="BS" sheetId="40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0" hidden="1">IS!$D$1:$D$81</definedName>
    <definedName name="_xlnm.Print_Area" localSheetId="1">BS!$B$1:$F$58</definedName>
    <definedName name="_xlnm.Print_Area" localSheetId="0">IS!$B$1:$F$81</definedName>
  </definedNames>
  <calcPr calcId="162913"/>
</workbook>
</file>

<file path=xl/calcChain.xml><?xml version="1.0" encoding="utf-8"?>
<calcChain xmlns="http://schemas.openxmlformats.org/spreadsheetml/2006/main">
  <c r="E61" i="41" l="1"/>
  <c r="F61" i="41"/>
  <c r="F49" i="41"/>
  <c r="E49" i="41"/>
  <c r="F41" i="41"/>
  <c r="F19" i="41"/>
  <c r="E19" i="41"/>
  <c r="F13" i="41"/>
  <c r="E13" i="41"/>
  <c r="F40" i="40"/>
  <c r="F50" i="40" s="1"/>
  <c r="E40" i="40"/>
  <c r="E50" i="40" s="1"/>
  <c r="F27" i="40"/>
  <c r="E27" i="40"/>
  <c r="E22" i="41" l="1"/>
  <c r="F22" i="41"/>
  <c r="F43" i="41" s="1"/>
  <c r="F72" i="41" s="1"/>
  <c r="F74" i="41" s="1"/>
  <c r="E41" i="41"/>
  <c r="E51" i="40"/>
  <c r="E43" i="41" l="1"/>
  <c r="E72" i="41" s="1"/>
  <c r="E74" i="41" s="1"/>
  <c r="R50" i="21" l="1"/>
  <c r="AD11" i="21"/>
  <c r="AE11" i="21"/>
  <c r="AF11" i="21"/>
  <c r="AG11" i="21"/>
  <c r="AH11" i="21"/>
  <c r="AI11" i="21"/>
  <c r="AJ11" i="21"/>
  <c r="AK11" i="21"/>
  <c r="AL11" i="21"/>
  <c r="AC11" i="21"/>
  <c r="S50" i="21"/>
  <c r="I50" i="21"/>
  <c r="AA50" i="21" l="1"/>
  <c r="Z50" i="21"/>
  <c r="T50" i="21"/>
  <c r="X50" i="21"/>
  <c r="W50" i="21"/>
  <c r="Y50" i="21"/>
  <c r="V50" i="21"/>
  <c r="U50" i="21"/>
  <c r="Q50" i="21"/>
  <c r="P50" i="21"/>
  <c r="O50" i="21"/>
  <c r="N50" i="21"/>
  <c r="M50" i="21"/>
  <c r="L50" i="21"/>
  <c r="K50" i="21"/>
  <c r="J50" i="21"/>
  <c r="C50" i="21"/>
  <c r="G50" i="21"/>
  <c r="D50" i="21"/>
  <c r="F50" i="21"/>
  <c r="E50" i="21"/>
</calcChain>
</file>

<file path=xl/sharedStrings.xml><?xml version="1.0" encoding="utf-8"?>
<sst xmlns="http://schemas.openxmlformats.org/spreadsheetml/2006/main" count="334" uniqueCount="249">
  <si>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</si>
  <si>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</si>
  <si>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</si>
  <si>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</si>
  <si>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</si>
  <si>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</si>
  <si>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</si>
  <si>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</si>
  <si>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</si>
  <si>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</si>
  <si>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</si>
  <si>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</si>
  <si>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</si>
  <si>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</si>
  <si>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</si>
  <si>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</si>
  <si>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</si>
  <si>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</si>
  <si>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</si>
  <si>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</si>
  <si>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</si>
  <si>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</si>
  <si>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</si>
  <si>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</si>
  <si>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</si>
  <si>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</si>
  <si>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</si>
  <si>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</si>
  <si>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</si>
  <si>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</si>
  <si>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</si>
  <si>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</si>
  <si>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</si>
  <si>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</si>
  <si>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</si>
  <si>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</si>
  <si>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</si>
  <si>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</si>
  <si>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</si>
  <si>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</si>
  <si>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</si>
  <si>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</si>
  <si>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</si>
  <si>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</si>
  <si>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</si>
  <si>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</si>
  <si>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</si>
  <si>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</si>
  <si>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</si>
  <si>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</si>
  <si>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</si>
  <si>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</si>
  <si>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</si>
  <si>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</si>
  <si>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</si>
  <si>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</si>
  <si>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</si>
  <si>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</si>
  <si>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</si>
  <si>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</si>
  <si>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</si>
  <si>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</si>
  <si>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</si>
  <si>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</si>
  <si>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</si>
  <si>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</si>
  <si>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</si>
  <si>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</si>
  <si>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</si>
  <si>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</si>
  <si>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</si>
  <si>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</si>
  <si>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</si>
  <si>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</si>
  <si>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</si>
  <si>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</si>
  <si>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</si>
  <si>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</si>
  <si>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</si>
  <si>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</si>
  <si>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</si>
  <si>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</si>
  <si>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</si>
  <si>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</si>
  <si>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>სტრიქონის კოდი</t>
  </si>
  <si>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</si>
  <si>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</si>
  <si>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</si>
  <si>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</si>
  <si>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</si>
  <si>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</si>
  <si>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</si>
  <si>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</si>
  <si>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</si>
  <si>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</si>
  <si>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</si>
  <si>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</si>
  <si>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</si>
  <si>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</si>
  <si>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</si>
  <si>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</si>
  <si>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</si>
  <si>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</si>
  <si>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</si>
  <si>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</si>
  <si>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</si>
  <si>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</si>
  <si>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</si>
  <si>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</si>
  <si>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</si>
  <si>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</si>
  <si>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</si>
  <si>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</si>
  <si>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</si>
  <si>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</si>
  <si>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</si>
  <si>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</si>
  <si>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</si>
  <si>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</si>
  <si>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</si>
  <si>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</si>
  <si>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</si>
  <si>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</si>
  <si>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</si>
  <si>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</si>
  <si>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</si>
  <si>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</si>
  <si>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</si>
  <si>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</si>
  <si>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</si>
  <si>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</si>
  <si>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</si>
  <si>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</si>
  <si>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</si>
  <si>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</si>
  <si>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</si>
  <si>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</si>
  <si>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</si>
  <si>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</si>
  <si>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</si>
  <si>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</si>
  <si>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</si>
  <si>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 xml:space="preserve"> ფორმა N3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</si>
  <si>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</si>
  <si>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</si>
  <si>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მზღვეველი: სს "სადაზღვევო კომპანია ალფა"</t>
  </si>
  <si>
    <t>საანგარიშო პერიოდი: 01.01.2019 წ. -  30.06.2019 წ.</t>
  </si>
  <si>
    <t>სახმელეთო ავტოსატრანსპორტო საშუალებათა დაზღვევა (ავტოკასკო)</t>
  </si>
  <si>
    <t>ანგარიშგების პერიოდი: 01.01.2020-31.12.2020</t>
  </si>
  <si>
    <t>სს "სადაზღვევო კომპანია ალფა"</t>
  </si>
  <si>
    <t xml:space="preserve">ფორმა N1 </t>
  </si>
  <si>
    <t>ანგარიშგების თარიღი: 31.12.2020</t>
  </si>
  <si>
    <t xml:space="preserve"> ფინანსური მდგომარეობის ანგარიშგება  (საბალანსო უწყისი)</t>
  </si>
  <si>
    <t>ლარებში</t>
  </si>
  <si>
    <t>საანგარიშო პერიოდი</t>
  </si>
  <si>
    <t>გასული წლის შესაბამისი პერიოდი</t>
  </si>
  <si>
    <t>აქტივები</t>
  </si>
  <si>
    <t xml:space="preserve"> - ფულადი სახსრები და მათი ექვივალენტები</t>
  </si>
  <si>
    <t xml:space="preserve"> - მოთხოვნები საკრედიტო დაწესებულებების მიმართ</t>
  </si>
  <si>
    <t xml:space="preserve"> - გასაყიდად არსებული ფინანსური აქტივები</t>
  </si>
  <si>
    <t xml:space="preserve"> - დაფარვის ვადამდე მფლობელობაში არსებული ფინანსური აქტივები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</si>
  <si>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</si>
  <si>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 xml:space="preserve"> - სადაზღვევო მოთხოვნები, წმინდა</t>
  </si>
  <si>
    <t xml:space="preserve"> - გადაზღვევის მოთხოვნები, წმინდა</t>
  </si>
  <si>
    <t xml:space="preserve"> - მოთხოვნები გადარჩენილი ქონებიდან</t>
  </si>
  <si>
    <t xml:space="preserve"> - გაცემული სესხები, წმინდა</t>
  </si>
  <si>
    <t xml:space="preserve"> - ინვესტიციები მეკავშირე კომპანიებში</t>
  </si>
  <si>
    <t xml:space="preserve"> - ინვესტიციები შვილობილ კომპანიებში</t>
  </si>
  <si>
    <t xml:space="preserve"> - გადამზღვევლის წილი სადაზღვევო რეზერვებში</t>
  </si>
  <si>
    <t xml:space="preserve"> - გადავადებული საკომისიო ხარჯი</t>
  </si>
  <si>
    <t xml:space="preserve"> - ძირითადი საშუალებები, წმინდა</t>
  </si>
  <si>
    <t xml:space="preserve"> - საინვესტიციო ქონება</t>
  </si>
  <si>
    <t xml:space="preserve"> - გუდვილი და სხვა არამატერიალური აქტივები, წმინდა</t>
  </si>
  <si>
    <t xml:space="preserve"> - გადავადებული საგადასახადო აქტივი</t>
  </si>
  <si>
    <t xml:space="preserve"> - სხვა აქტივები</t>
  </si>
  <si>
    <t xml:space="preserve">სულ აქტივები: </t>
  </si>
  <si>
    <t>ვალდებულებები</t>
  </si>
  <si>
    <t xml:space="preserve"> - სადაზღვევო რეზერვები, ბრუტო</t>
  </si>
  <si>
    <t xml:space="preserve"> - სხვა სადაზღვევო ვალდებულებები</t>
  </si>
  <si>
    <t xml:space="preserve"> - ვალდებულებები რეგრესიდან და გადარჩენილი ქონებიდან</t>
  </si>
  <si>
    <t xml:space="preserve"> - ფინანსური ვალდებულებები </t>
  </si>
  <si>
    <t xml:space="preserve"> - საპენსიო ვალდებულებები</t>
  </si>
  <si>
    <t xml:space="preserve"> - ვალდებულებები მეკავშირე კომპანიებთან</t>
  </si>
  <si>
    <t xml:space="preserve"> - ვალდებულებები შვილობილ კომპანიებთან</t>
  </si>
  <si>
    <t xml:space="preserve"> - გადავადებული საკომისიო შემოსავალი</t>
  </si>
  <si>
    <t xml:space="preserve"> - გადავადებული საგადასახადო ვალდებულება</t>
  </si>
  <si>
    <t xml:space="preserve"> - სხვა ვალდებულებები</t>
  </si>
  <si>
    <t>სულ ვალდებულებები:</t>
  </si>
  <si>
    <t>კაპიტალი</t>
  </si>
  <si>
    <t xml:space="preserve"> - სააქციო კაპიტალი/კაპიტალი შპს-ში</t>
  </si>
  <si>
    <t xml:space="preserve"> - საემისიო კაპიტალი</t>
  </si>
  <si>
    <t xml:space="preserve"> - გამოსყიდული აქციები</t>
  </si>
  <si>
    <t xml:space="preserve"> - აკუმულირებული მოგება/(ზარალი)</t>
  </si>
  <si>
    <t xml:space="preserve"> - პერიოდის წმინდა მოგება/(ზარალი)</t>
  </si>
  <si>
    <t xml:space="preserve"> - სხვა რეზერვები</t>
  </si>
  <si>
    <t>სულ კაპიტალი:</t>
  </si>
  <si>
    <t>სულ ვალდებულებები და კაპიტალი:</t>
  </si>
  <si>
    <t xml:space="preserve"> ფორმა N2 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</si>
  <si>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</si>
  <si>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</si>
  <si>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</si>
  <si>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</si>
  <si>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</si>
  <si>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</si>
  <si>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</si>
  <si>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</si>
  <si>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</si>
  <si>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</si>
  <si>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</si>
  <si>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</si>
  <si>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</si>
  <si>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</si>
  <si>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</si>
  <si>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</si>
  <si>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</si>
  <si>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</si>
  <si>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</si>
  <si>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</si>
  <si>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</si>
  <si>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</si>
  <si>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</si>
  <si>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</si>
  <si>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</si>
  <si>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</si>
  <si>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</si>
  <si>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</si>
  <si>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</si>
  <si>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</si>
  <si>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</si>
  <si>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</si>
  <si>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</si>
  <si>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</si>
  <si>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</si>
  <si>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 xml:space="preserve"> - ფინანსური აქტივები: - დაფარვის ვადამდე მფლობელობაში არსებული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</si>
  <si>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</si>
  <si>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 xml:space="preserve"> - გაცემული სესხები</t>
  </si>
  <si>
    <t xml:space="preserve"> - სხვა ინვესტიციები</t>
  </si>
  <si>
    <t>შემოსავალი ინვესტიციებიდან   (37+38+39+40+41+42+43+44+45)</t>
  </si>
  <si>
    <t>V. სხვა ხარჯები და შემოსავლები</t>
  </si>
  <si>
    <t xml:space="preserve"> - ხელფასის ხარჯი და სხვა გაცემები</t>
  </si>
  <si>
    <t xml:space="preserve"> - ადმინისტრაციული ხარჯები</t>
  </si>
  <si>
    <t xml:space="preserve"> - გადასახადები</t>
  </si>
  <si>
    <t xml:space="preserve"> - ცვეთის, ამორტიზაციის და გაუფასურების ხარჯი</t>
  </si>
  <si>
    <t xml:space="preserve"> - ფინანსური ხარჯი</t>
  </si>
  <si>
    <t xml:space="preserve"> - ნეგატიური გუდვილი</t>
  </si>
  <si>
    <t xml:space="preserve"> - სხვა  შემოსავალი (ხარჯი), წმინდა</t>
  </si>
  <si>
    <t xml:space="preserve"> - მოგება (ზარალი) დაბეგვრამდე (32+36+46-47-48-49-50-51-52+53)</t>
  </si>
  <si>
    <t xml:space="preserve"> - მოგების გადასახადი</t>
  </si>
  <si>
    <t>პერიოდის წმინდა მოგება (ზარალი)   (54-55)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</si>
</sst>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charset val="177"/>
      <scheme val="minor"/>
    </font>
    <font>
      <b/>
      <i/>
      <sz val="10"/>
      <name val="Sylfaen"/>
      <family val="1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724">
    <xf numFmtId="0" fontId="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7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0" fontId="21" fillId="30" borderId="1" applyNumberFormat="0" applyAlignment="0" applyProtection="0"/>
    <xf numFmtId="0" fontId="21" fillId="30" borderId="1" applyNumberFormat="0" applyAlignment="0" applyProtection="0"/>
    <xf numFmtId="0" fontId="22" fillId="0" borderId="0" applyFill="0" applyBorder="0" applyProtection="0">
      <alignment horizontal="center"/>
      <protection locked="0"/>
    </xf>
    <xf numFmtId="0" fontId="23" fillId="31" borderId="2" applyNumberFormat="0" applyAlignment="0" applyProtection="0"/>
    <xf numFmtId="0" fontId="23" fillId="31" borderId="2" applyNumberFormat="0" applyAlignment="0" applyProtection="0"/>
    <xf numFmtId="0" fontId="24" fillId="0" borderId="3">
      <alignment horizontal="center"/>
    </xf>
    <xf numFmtId="43" fontId="116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27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30" fillId="32" borderId="0">
      <alignment horizontal="left"/>
    </xf>
    <xf numFmtId="0" fontId="31" fillId="0" borderId="0" applyNumberFormat="0" applyFill="0" applyBorder="0" applyAlignment="0" applyProtection="0"/>
    <xf numFmtId="0" fontId="32" fillId="0" borderId="0" applyNumberFormat="0" applyAlignment="0">
      <alignment horizontal="left"/>
    </xf>
    <xf numFmtId="0" fontId="33" fillId="0" borderId="0" applyNumberFormat="0" applyAlignment="0"/>
    <xf numFmtId="179" fontId="34" fillId="0" borderId="0" applyFill="0" applyBorder="0" applyProtection="0"/>
    <xf numFmtId="180" fontId="25" fillId="0" borderId="0" applyFont="0" applyFill="0" applyBorder="0" applyAlignment="0" applyProtection="0"/>
    <xf numFmtId="181" fontId="35" fillId="0" borderId="0" applyFill="0" applyBorder="0" applyProtection="0"/>
    <xf numFmtId="181" fontId="35" fillId="0" borderId="4" applyFill="0" applyProtection="0"/>
    <xf numFmtId="181" fontId="35" fillId="0" borderId="5" applyFill="0" applyProtection="0"/>
    <xf numFmtId="181" fontId="35" fillId="0" borderId="0" applyFill="0" applyBorder="0" applyProtection="0"/>
    <xf numFmtId="182" fontId="4" fillId="0" borderId="0" applyFont="0" applyFill="0" applyBorder="0" applyAlignment="0" applyProtection="0"/>
    <xf numFmtId="42" fontId="3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35" fillId="0" borderId="0" applyFill="0" applyBorder="0" applyProtection="0"/>
    <xf numFmtId="190" fontId="35" fillId="0" borderId="4" applyFill="0" applyProtection="0"/>
    <xf numFmtId="190" fontId="35" fillId="0" borderId="5" applyFill="0" applyProtection="0"/>
    <xf numFmtId="190" fontId="35" fillId="0" borderId="0" applyFill="0" applyBorder="0" applyProtection="0"/>
    <xf numFmtId="191" fontId="37" fillId="0" borderId="0" applyFont="0" applyFill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0" borderId="0" applyNumberFormat="0" applyAlignment="0">
      <alignment horizontal="left"/>
    </xf>
    <xf numFmtId="192" fontId="40" fillId="0" borderId="0" applyFont="0" applyFill="0" applyBorder="0" applyAlignment="0" applyProtection="0"/>
    <xf numFmtId="193" fontId="41" fillId="0" borderId="3" applyFill="0" applyBorder="0">
      <alignment horizontal="center"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44" fillId="36" borderId="0" applyNumberFormat="0" applyBorder="0" applyAlignment="0" applyProtection="0"/>
    <xf numFmtId="0" fontId="45" fillId="0" borderId="6" applyNumberFormat="0" applyAlignment="0" applyProtection="0">
      <alignment horizontal="left" vertical="center"/>
    </xf>
    <xf numFmtId="0" fontId="45" fillId="0" borderId="7">
      <alignment horizontal="left" vertical="center"/>
    </xf>
    <xf numFmtId="14" fontId="8" fillId="37" borderId="8">
      <alignment horizontal="center" vertical="center" wrapText="1"/>
    </xf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Fill="0" applyAlignment="0" applyProtection="0">
      <protection locked="0"/>
    </xf>
    <xf numFmtId="0" fontId="22" fillId="0" borderId="12" applyFill="0" applyAlignment="0" applyProtection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4" fontId="50" fillId="0" borderId="0" applyFill="0" applyBorder="0">
      <alignment horizontal="center" vertical="center"/>
    </xf>
    <xf numFmtId="10" fontId="44" fillId="38" borderId="13" applyNumberFormat="0" applyBorder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195" fontId="52" fillId="39" borderId="0"/>
    <xf numFmtId="196" fontId="53" fillId="0" borderId="14">
      <alignment horizontal="center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195" fontId="55" fillId="40" borderId="0"/>
    <xf numFmtId="14" fontId="53" fillId="0" borderId="14">
      <alignment horizontal="center"/>
    </xf>
    <xf numFmtId="197" fontId="53" fillId="0" borderId="14"/>
    <xf numFmtId="198" fontId="56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2" fillId="0" borderId="0"/>
    <xf numFmtId="0" fontId="58" fillId="0" borderId="0"/>
    <xf numFmtId="200" fontId="59" fillId="0" borderId="0"/>
    <xf numFmtId="0" fontId="13" fillId="0" borderId="0"/>
    <xf numFmtId="0" fontId="117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10" fillId="0" borderId="0"/>
    <xf numFmtId="0" fontId="10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10" fillId="0" borderId="0"/>
    <xf numFmtId="0" fontId="9" fillId="0" borderId="0"/>
    <xf numFmtId="0" fontId="27" fillId="0" borderId="0"/>
    <xf numFmtId="0" fontId="10" fillId="0" borderId="0"/>
    <xf numFmtId="0" fontId="29" fillId="0" borderId="0"/>
    <xf numFmtId="0" fontId="4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8" fillId="0" borderId="0"/>
    <xf numFmtId="0" fontId="4" fillId="0" borderId="0"/>
    <xf numFmtId="0" fontId="60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117" fillId="0" borderId="0"/>
    <xf numFmtId="0" fontId="60" fillId="0" borderId="0"/>
    <xf numFmtId="0" fontId="117" fillId="0" borderId="0"/>
    <xf numFmtId="0" fontId="13" fillId="0" borderId="0"/>
    <xf numFmtId="0" fontId="117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61" fillId="0" borderId="0"/>
    <xf numFmtId="0" fontId="37" fillId="0" borderId="0"/>
    <xf numFmtId="0" fontId="27" fillId="10" borderId="16" applyNumberFormat="0" applyFont="0" applyAlignment="0" applyProtection="0"/>
    <xf numFmtId="0" fontId="27" fillId="10" borderId="16" applyNumberFormat="0" applyFont="0" applyAlignment="0" applyProtection="0"/>
    <xf numFmtId="202" fontId="30" fillId="0" borderId="14"/>
    <xf numFmtId="202" fontId="53" fillId="0" borderId="14"/>
    <xf numFmtId="0" fontId="62" fillId="30" borderId="17" applyNumberFormat="0" applyAlignment="0" applyProtection="0"/>
    <xf numFmtId="0" fontId="62" fillId="30" borderId="17" applyNumberFormat="0" applyAlignment="0" applyProtection="0"/>
    <xf numFmtId="14" fontId="19" fillId="0" borderId="0">
      <alignment horizontal="center" wrapText="1"/>
      <protection locked="0"/>
    </xf>
    <xf numFmtId="203" fontId="22" fillId="0" borderId="0" applyFont="0" applyFill="0" applyBorder="0" applyAlignment="0" applyProtection="0"/>
    <xf numFmtId="204" fontId="25" fillId="0" borderId="0" applyFont="0" applyFill="0" applyBorder="0" applyAlignment="0" applyProtection="0"/>
    <xf numFmtId="205" fontId="26" fillId="0" borderId="0" applyFont="0" applyFill="0" applyBorder="0" applyAlignment="0" applyProtection="0"/>
    <xf numFmtId="20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5" fillId="0" borderId="0" applyFont="0" applyFill="0" applyBorder="0" applyAlignment="0" applyProtection="0"/>
    <xf numFmtId="211" fontId="26" fillId="0" borderId="0" applyFont="0" applyFill="0" applyBorder="0" applyAlignment="0" applyProtection="0"/>
    <xf numFmtId="212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18" applyNumberFormat="0" applyBorder="0"/>
    <xf numFmtId="5" fontId="64" fillId="0" borderId="0"/>
    <xf numFmtId="0" fontId="63" fillId="0" borderId="0" applyNumberFormat="0" applyFont="0" applyFill="0" applyBorder="0" applyAlignment="0" applyProtection="0">
      <alignment horizontal="left"/>
    </xf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5" fillId="0" borderId="8">
      <alignment horizontal="center"/>
    </xf>
    <xf numFmtId="0" fontId="30" fillId="0" borderId="0"/>
    <xf numFmtId="0" fontId="66" fillId="0" borderId="0"/>
    <xf numFmtId="0" fontId="67" fillId="0" borderId="0"/>
    <xf numFmtId="0" fontId="53" fillId="0" borderId="0"/>
    <xf numFmtId="213" fontId="68" fillId="0" borderId="0" applyNumberFormat="0" applyFill="0" applyBorder="0" applyAlignment="0" applyProtection="0">
      <alignment horizontal="left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/>
    <xf numFmtId="40" fontId="72" fillId="0" borderId="0" applyBorder="0">
      <alignment horizontal="right"/>
    </xf>
    <xf numFmtId="214" fontId="73" fillId="0" borderId="0" applyFill="0" applyBorder="0">
      <alignment horizontal="right"/>
    </xf>
    <xf numFmtId="0" fontId="74" fillId="0" borderId="0">
      <alignment horizontal="center" vertical="top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78" fillId="7" borderId="1" applyNumberFormat="0" applyAlignment="0" applyProtection="0"/>
    <xf numFmtId="0" fontId="79" fillId="30" borderId="17" applyNumberFormat="0" applyAlignment="0" applyProtection="0"/>
    <xf numFmtId="0" fontId="80" fillId="30" borderId="1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10" applyNumberFormat="0" applyFill="0" applyAlignment="0" applyProtection="0"/>
    <xf numFmtId="0" fontId="84" fillId="0" borderId="11" applyNumberFormat="0" applyFill="0" applyAlignment="0" applyProtection="0"/>
    <xf numFmtId="0" fontId="84" fillId="0" borderId="0" applyNumberFormat="0" applyFill="0" applyBorder="0" applyAlignment="0" applyProtection="0"/>
    <xf numFmtId="0" fontId="4" fillId="0" borderId="0"/>
    <xf numFmtId="0" fontId="38" fillId="0" borderId="19" applyNumberFormat="0" applyFill="0" applyAlignment="0" applyProtection="0"/>
    <xf numFmtId="0" fontId="85" fillId="31" borderId="2" applyNumberFormat="0" applyAlignment="0" applyProtection="0"/>
    <xf numFmtId="0" fontId="86" fillId="0" borderId="0" applyNumberFormat="0" applyFill="0" applyBorder="0" applyAlignment="0" applyProtection="0"/>
    <xf numFmtId="0" fontId="87" fillId="13" borderId="0" applyNumberFormat="0" applyBorder="0" applyAlignment="0" applyProtection="0"/>
    <xf numFmtId="0" fontId="14" fillId="0" borderId="0"/>
    <xf numFmtId="0" fontId="27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89" fillId="3" borderId="0" applyNumberFormat="0" applyBorder="0" applyAlignment="0" applyProtection="0"/>
    <xf numFmtId="0" fontId="90" fillId="0" borderId="0" applyNumberFormat="0" applyFill="0" applyBorder="0" applyAlignment="0" applyProtection="0"/>
    <xf numFmtId="0" fontId="27" fillId="10" borderId="16" applyNumberFormat="0" applyFont="0" applyAlignment="0" applyProtection="0"/>
    <xf numFmtId="0" fontId="91" fillId="0" borderId="15" applyNumberFormat="0" applyFill="0" applyAlignment="0" applyProtection="0"/>
    <xf numFmtId="0" fontId="71" fillId="0" borderId="0"/>
    <xf numFmtId="0" fontId="92" fillId="0" borderId="0" applyNumberFormat="0" applyFill="0" applyBorder="0" applyAlignment="0" applyProtection="0"/>
    <xf numFmtId="217" fontId="93" fillId="0" borderId="0" applyFont="0" applyFill="0" applyBorder="0" applyAlignment="0" applyProtection="0"/>
    <xf numFmtId="218" fontId="93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221" fontId="94" fillId="0" borderId="0" applyFont="0" applyFill="0" applyBorder="0" applyAlignment="0" applyProtection="0"/>
    <xf numFmtId="0" fontId="95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42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4" fillId="10" borderId="16" applyNumberFormat="0" applyFont="0" applyAlignment="0" applyProtection="0"/>
    <xf numFmtId="0" fontId="96" fillId="43" borderId="1" applyNumberFormat="0" applyAlignment="0" applyProtection="0"/>
    <xf numFmtId="0" fontId="97" fillId="6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0" applyNumberFormat="0" applyFill="0" applyAlignment="0" applyProtection="0"/>
    <xf numFmtId="0" fontId="102" fillId="0" borderId="21" applyNumberFormat="0" applyFill="0" applyAlignment="0" applyProtection="0"/>
    <xf numFmtId="0" fontId="103" fillId="0" borderId="22" applyNumberFormat="0" applyFill="0" applyAlignment="0" applyProtection="0"/>
    <xf numFmtId="0" fontId="103" fillId="0" borderId="0" applyNumberFormat="0" applyFill="0" applyBorder="0" applyAlignment="0" applyProtection="0"/>
    <xf numFmtId="0" fontId="104" fillId="13" borderId="0" applyNumberFormat="0" applyBorder="0" applyAlignment="0" applyProtection="0"/>
    <xf numFmtId="0" fontId="105" fillId="0" borderId="23" applyNumberFormat="0" applyFill="0" applyAlignment="0" applyProtection="0"/>
    <xf numFmtId="0" fontId="106" fillId="43" borderId="17" applyNumberFormat="0" applyAlignment="0" applyProtection="0"/>
    <xf numFmtId="0" fontId="107" fillId="13" borderId="1" applyNumberFormat="0" applyAlignment="0" applyProtection="0"/>
    <xf numFmtId="0" fontId="108" fillId="5" borderId="0" applyNumberFormat="0" applyBorder="0" applyAlignment="0" applyProtection="0"/>
    <xf numFmtId="0" fontId="109" fillId="31" borderId="2" applyNumberFormat="0" applyAlignment="0" applyProtection="0"/>
    <xf numFmtId="0" fontId="98" fillId="0" borderId="24" applyNumberFormat="0" applyFill="0" applyAlignment="0" applyProtection="0"/>
    <xf numFmtId="192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92" fontId="1" fillId="0" borderId="0"/>
    <xf numFmtId="192" fontId="4" fillId="0" borderId="0"/>
    <xf numFmtId="43" fontId="1" fillId="0" borderId="0" applyFont="0" applyFill="0" applyBorder="0" applyAlignment="0" applyProtection="0"/>
    <xf numFmtId="192" fontId="118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4" fillId="0" borderId="0"/>
    <xf numFmtId="192" fontId="4" fillId="0" borderId="0"/>
    <xf numFmtId="166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92" fontId="119" fillId="0" borderId="0"/>
    <xf numFmtId="0" fontId="119" fillId="0" borderId="0"/>
    <xf numFmtId="0" fontId="4" fillId="0" borderId="0"/>
  </cellStyleXfs>
  <cellXfs count="293">
    <xf numFmtId="0" fontId="0" fillId="0" borderId="0" xfId="0"/>
    <xf numFmtId="0" fontId="6" fillId="0" borderId="0" xfId="0" applyFont="1" applyAlignment="1" applyProtection="1">
      <alignment vertical="center"/>
    </xf>
    <xf numFmtId="0" fontId="6" fillId="36" borderId="25" xfId="0" applyFont="1" applyFill="1" applyBorder="1" applyAlignment="1">
      <alignment horizontal="center" vertical="center" textRotation="90" wrapText="1"/>
    </xf>
    <xf numFmtId="165" fontId="112" fillId="44" borderId="26" xfId="232" applyNumberFormat="1" applyFont="1" applyFill="1" applyBorder="1" applyAlignment="1">
      <alignment wrapText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45" borderId="27" xfId="381" applyFont="1" applyFill="1" applyBorder="1" applyAlignment="1">
      <alignment vertical="center" wrapText="1"/>
    </xf>
    <xf numFmtId="2" fontId="6" fillId="45" borderId="27" xfId="381" applyNumberFormat="1" applyFont="1" applyFill="1" applyBorder="1" applyAlignment="1">
      <alignment vertical="center" wrapText="1"/>
    </xf>
    <xf numFmtId="0" fontId="110" fillId="36" borderId="13" xfId="0" applyFont="1" applyFill="1" applyBorder="1" applyAlignment="1">
      <alignment vertical="center" wrapText="1"/>
    </xf>
    <xf numFmtId="49" fontId="113" fillId="48" borderId="28" xfId="381" applyNumberFormat="1" applyFont="1" applyFill="1" applyBorder="1" applyAlignment="1">
      <alignment horizontal="center" vertical="center"/>
    </xf>
    <xf numFmtId="49" fontId="111" fillId="0" borderId="31" xfId="381" applyNumberFormat="1" applyFont="1" applyBorder="1" applyAlignment="1">
      <alignment horizontal="right" vertical="center"/>
    </xf>
    <xf numFmtId="49" fontId="111" fillId="0" borderId="32" xfId="381" applyNumberFormat="1" applyFont="1" applyBorder="1" applyAlignment="1">
      <alignment horizontal="right" vertical="center"/>
    </xf>
    <xf numFmtId="49" fontId="111" fillId="0" borderId="33" xfId="381" applyNumberFormat="1" applyFont="1" applyBorder="1" applyAlignment="1">
      <alignment horizontal="right" vertical="center"/>
    </xf>
    <xf numFmtId="49" fontId="111" fillId="0" borderId="33" xfId="381" applyNumberFormat="1" applyFont="1" applyFill="1" applyBorder="1" applyAlignment="1">
      <alignment horizontal="right" vertical="center"/>
    </xf>
    <xf numFmtId="49" fontId="111" fillId="0" borderId="31" xfId="381" applyNumberFormat="1" applyFont="1" applyFill="1" applyBorder="1" applyAlignment="1">
      <alignment horizontal="right" vertical="center"/>
    </xf>
    <xf numFmtId="49" fontId="113" fillId="48" borderId="34" xfId="381" applyNumberFormat="1" applyFont="1" applyFill="1" applyBorder="1" applyAlignment="1">
      <alignment horizontal="center" vertical="center"/>
    </xf>
    <xf numFmtId="2" fontId="6" fillId="0" borderId="27" xfId="320" applyNumberFormat="1" applyFont="1" applyBorder="1" applyAlignment="1">
      <alignment vertical="center" wrapText="1"/>
    </xf>
    <xf numFmtId="2" fontId="6" fillId="0" borderId="36" xfId="320" applyNumberFormat="1" applyFont="1" applyBorder="1" applyAlignment="1">
      <alignment vertical="center" wrapText="1"/>
    </xf>
    <xf numFmtId="0" fontId="6" fillId="45" borderId="36" xfId="381" applyFont="1" applyFill="1" applyBorder="1" applyAlignment="1">
      <alignment vertical="center" wrapText="1"/>
    </xf>
    <xf numFmtId="165" fontId="112" fillId="44" borderId="35" xfId="232" applyNumberFormat="1" applyFont="1" applyFill="1" applyBorder="1" applyAlignment="1">
      <alignment wrapText="1"/>
    </xf>
    <xf numFmtId="165" fontId="112" fillId="47" borderId="37" xfId="232" applyNumberFormat="1" applyFont="1" applyFill="1" applyBorder="1" applyAlignment="1" applyProtection="1">
      <alignment vertical="center" wrapText="1"/>
      <protection locked="0"/>
    </xf>
    <xf numFmtId="165" fontId="112" fillId="47" borderId="38" xfId="232" applyNumberFormat="1" applyFont="1" applyFill="1" applyBorder="1" applyAlignment="1" applyProtection="1">
      <alignment vertical="center" wrapText="1"/>
      <protection locked="0"/>
    </xf>
    <xf numFmtId="165" fontId="112" fillId="47" borderId="39" xfId="232" applyNumberFormat="1" applyFont="1" applyFill="1" applyBorder="1" applyAlignment="1" applyProtection="1">
      <alignment vertical="center" wrapText="1"/>
      <protection locked="0"/>
    </xf>
    <xf numFmtId="165" fontId="112" fillId="47" borderId="25" xfId="232" applyNumberFormat="1" applyFont="1" applyFill="1" applyBorder="1" applyAlignment="1" applyProtection="1">
      <alignment vertical="center" wrapText="1"/>
      <protection locked="0"/>
    </xf>
    <xf numFmtId="165" fontId="110" fillId="45" borderId="3" xfId="389" applyNumberFormat="1" applyFont="1" applyFill="1" applyBorder="1" applyAlignment="1"/>
    <xf numFmtId="165" fontId="110" fillId="45" borderId="13" xfId="389" applyNumberFormat="1" applyFont="1" applyFill="1" applyBorder="1" applyAlignment="1"/>
    <xf numFmtId="165" fontId="110" fillId="0" borderId="40" xfId="232" applyNumberFormat="1" applyFont="1" applyBorder="1" applyAlignment="1" applyProtection="1">
      <alignment vertical="center"/>
      <protection locked="0"/>
    </xf>
    <xf numFmtId="165" fontId="110" fillId="0" borderId="13" xfId="232" applyNumberFormat="1" applyFont="1" applyBorder="1" applyAlignment="1" applyProtection="1">
      <alignment vertical="center"/>
      <protection locked="0"/>
    </xf>
    <xf numFmtId="165" fontId="110" fillId="0" borderId="3" xfId="232" applyNumberFormat="1" applyFont="1" applyFill="1" applyBorder="1" applyAlignment="1">
      <alignment vertical="center"/>
    </xf>
    <xf numFmtId="165" fontId="110" fillId="44" borderId="30" xfId="232" applyNumberFormat="1" applyFont="1" applyFill="1" applyBorder="1" applyAlignment="1"/>
    <xf numFmtId="165" fontId="110" fillId="46" borderId="40" xfId="232" applyNumberFormat="1" applyFont="1" applyFill="1" applyBorder="1" applyAlignment="1"/>
    <xf numFmtId="165" fontId="110" fillId="0" borderId="30" xfId="232" applyNumberFormat="1" applyFont="1" applyBorder="1" applyAlignment="1" applyProtection="1">
      <alignment vertical="center"/>
      <protection locked="0"/>
    </xf>
    <xf numFmtId="0" fontId="6" fillId="36" borderId="41" xfId="0" applyFont="1" applyFill="1" applyBorder="1" applyAlignment="1">
      <alignment horizontal="center" vertical="center" textRotation="90" wrapText="1"/>
    </xf>
    <xf numFmtId="2" fontId="6" fillId="0" borderId="42" xfId="320" applyNumberFormat="1" applyFont="1" applyBorder="1" applyAlignment="1">
      <alignment vertical="center" wrapText="1"/>
    </xf>
    <xf numFmtId="165" fontId="110" fillId="0" borderId="31" xfId="232" applyNumberFormat="1" applyFont="1" applyBorder="1" applyAlignment="1" applyProtection="1">
      <alignment vertical="center" wrapText="1"/>
      <protection locked="0"/>
    </xf>
    <xf numFmtId="165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27" xfId="232" applyNumberFormat="1" applyFont="1" applyBorder="1" applyAlignment="1" applyProtection="1">
      <alignment vertical="center" wrapText="1"/>
      <protection locked="0"/>
    </xf>
    <xf numFmtId="165" fontId="110" fillId="0" borderId="32" xfId="232" applyNumberFormat="1" applyFont="1" applyBorder="1" applyAlignment="1" applyProtection="1">
      <alignment vertical="center" wrapText="1"/>
      <protection locked="0"/>
    </xf>
    <xf numFmtId="165" fontId="110" fillId="0" borderId="13" xfId="232" applyNumberFormat="1" applyFont="1" applyBorder="1" applyAlignment="1" applyProtection="1">
      <alignment vertical="center" wrapText="1"/>
      <protection locked="0"/>
    </xf>
    <xf numFmtId="165" fontId="110" fillId="0" borderId="42" xfId="232" applyNumberFormat="1" applyFont="1" applyBorder="1" applyAlignment="1" applyProtection="1">
      <alignment vertical="center" wrapText="1"/>
      <protection locked="0"/>
    </xf>
    <xf numFmtId="165" fontId="110" fillId="0" borderId="33" xfId="232" applyNumberFormat="1" applyFont="1" applyFill="1" applyBorder="1" applyAlignment="1">
      <alignment vertical="center" wrapText="1"/>
    </xf>
    <xf numFmtId="165" fontId="110" fillId="0" borderId="3" xfId="232" applyNumberFormat="1" applyFont="1" applyFill="1" applyBorder="1" applyAlignment="1">
      <alignment vertical="center" wrapText="1"/>
    </xf>
    <xf numFmtId="165" fontId="110" fillId="0" borderId="36" xfId="232" applyNumberFormat="1" applyFont="1" applyFill="1" applyBorder="1" applyAlignment="1">
      <alignment vertical="center" wrapText="1"/>
    </xf>
    <xf numFmtId="165" fontId="110" fillId="46" borderId="31" xfId="232" applyNumberFormat="1" applyFont="1" applyFill="1" applyBorder="1" applyAlignment="1">
      <alignment wrapText="1"/>
    </xf>
    <xf numFmtId="165" fontId="110" fillId="46" borderId="40" xfId="232" applyNumberFormat="1" applyFont="1" applyFill="1" applyBorder="1" applyAlignment="1">
      <alignment wrapText="1"/>
    </xf>
    <xf numFmtId="165" fontId="110" fillId="46" borderId="27" xfId="232" applyNumberFormat="1" applyFont="1" applyFill="1" applyBorder="1" applyAlignment="1">
      <alignment wrapText="1"/>
    </xf>
    <xf numFmtId="165" fontId="110" fillId="0" borderId="3" xfId="232" applyNumberFormat="1" applyFont="1" applyBorder="1" applyAlignment="1" applyProtection="1">
      <alignment vertical="center" wrapText="1"/>
      <protection locked="0"/>
    </xf>
    <xf numFmtId="165" fontId="110" fillId="0" borderId="36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>
      <alignment vertical="center" wrapText="1"/>
    </xf>
    <xf numFmtId="165" fontId="110" fillId="0" borderId="40" xfId="232" applyNumberFormat="1" applyFont="1" applyFill="1" applyBorder="1" applyAlignment="1">
      <alignment vertical="center" wrapText="1"/>
    </xf>
    <xf numFmtId="165" fontId="110" fillId="0" borderId="27" xfId="232" applyNumberFormat="1" applyFont="1" applyFill="1" applyBorder="1" applyAlignment="1">
      <alignment vertical="center" wrapText="1"/>
    </xf>
    <xf numFmtId="165" fontId="110" fillId="0" borderId="33" xfId="232" applyNumberFormat="1" applyFont="1" applyBorder="1" applyAlignment="1" applyProtection="1">
      <alignment vertical="center" wrapText="1"/>
      <protection locked="0"/>
    </xf>
    <xf numFmtId="165" fontId="112" fillId="47" borderId="43" xfId="232" applyNumberFormat="1" applyFont="1" applyFill="1" applyBorder="1" applyAlignment="1" applyProtection="1">
      <alignment vertical="center" wrapText="1"/>
      <protection locked="0"/>
    </xf>
    <xf numFmtId="165" fontId="110" fillId="45" borderId="32" xfId="389" applyNumberFormat="1" applyFont="1" applyFill="1" applyBorder="1"/>
    <xf numFmtId="165" fontId="110" fillId="45" borderId="13" xfId="389" applyNumberFormat="1" applyFont="1" applyFill="1" applyBorder="1"/>
    <xf numFmtId="165" fontId="110" fillId="45" borderId="42" xfId="389" applyNumberFormat="1" applyFont="1" applyFill="1" applyBorder="1"/>
    <xf numFmtId="165" fontId="110" fillId="45" borderId="31" xfId="389" applyNumberFormat="1" applyFont="1" applyFill="1" applyBorder="1"/>
    <xf numFmtId="165" fontId="110" fillId="45" borderId="40" xfId="389" applyNumberFormat="1" applyFont="1" applyFill="1" applyBorder="1"/>
    <xf numFmtId="165" fontId="110" fillId="45" borderId="27" xfId="389" applyNumberFormat="1" applyFont="1" applyFill="1" applyBorder="1"/>
    <xf numFmtId="165" fontId="110" fillId="45" borderId="33" xfId="389" applyNumberFormat="1" applyFont="1" applyFill="1" applyBorder="1"/>
    <xf numFmtId="165" fontId="110" fillId="45" borderId="3" xfId="389" applyNumberFormat="1" applyFont="1" applyFill="1" applyBorder="1"/>
    <xf numFmtId="165" fontId="110" fillId="45" borderId="36" xfId="389" applyNumberFormat="1" applyFont="1" applyFill="1" applyBorder="1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165" fontId="7" fillId="36" borderId="45" xfId="133" applyNumberFormat="1" applyFont="1" applyFill="1" applyBorder="1" applyAlignment="1">
      <alignment horizontal="right" vertical="center"/>
    </xf>
    <xf numFmtId="165" fontId="6" fillId="36" borderId="45" xfId="133" applyNumberFormat="1" applyFont="1" applyFill="1" applyBorder="1" applyAlignment="1">
      <alignment horizontal="right" vertical="center"/>
    </xf>
    <xf numFmtId="165" fontId="7" fillId="36" borderId="50" xfId="133" applyNumberFormat="1" applyFont="1" applyFill="1" applyBorder="1" applyAlignment="1">
      <alignment horizontal="right" vertical="center"/>
    </xf>
    <xf numFmtId="165" fontId="7" fillId="0" borderId="0" xfId="133" applyNumberFormat="1" applyFont="1" applyFill="1" applyBorder="1" applyAlignment="1">
      <alignment horizontal="right" vertical="center"/>
    </xf>
    <xf numFmtId="43" fontId="6" fillId="0" borderId="0" xfId="124" applyFont="1" applyAlignment="1">
      <alignment vertical="center"/>
    </xf>
    <xf numFmtId="165" fontId="7" fillId="36" borderId="52" xfId="133" applyNumberFormat="1" applyFont="1" applyFill="1" applyBorder="1" applyAlignment="1">
      <alignment horizontal="right" vertical="center"/>
    </xf>
    <xf numFmtId="165" fontId="110" fillId="0" borderId="40" xfId="232" applyNumberFormat="1" applyFont="1" applyFill="1" applyBorder="1" applyAlignment="1">
      <alignment wrapText="1"/>
    </xf>
    <xf numFmtId="165" fontId="110" fillId="0" borderId="31" xfId="232" applyNumberFormat="1" applyFont="1" applyFill="1" applyBorder="1" applyAlignment="1">
      <alignment wrapText="1"/>
    </xf>
    <xf numFmtId="165" fontId="110" fillId="0" borderId="27" xfId="232" applyNumberFormat="1" applyFont="1" applyFill="1" applyBorder="1" applyAlignment="1">
      <alignment wrapText="1"/>
    </xf>
    <xf numFmtId="165" fontId="110" fillId="0" borderId="3" xfId="232" applyNumberFormat="1" applyFont="1" applyFill="1" applyBorder="1" applyAlignment="1">
      <alignment wrapText="1"/>
    </xf>
    <xf numFmtId="165" fontId="110" fillId="0" borderId="33" xfId="232" applyNumberFormat="1" applyFont="1" applyFill="1" applyBorder="1" applyAlignment="1">
      <alignment wrapText="1"/>
    </xf>
    <xf numFmtId="165" fontId="110" fillId="0" borderId="36" xfId="232" applyNumberFormat="1" applyFont="1" applyFill="1" applyBorder="1" applyAlignment="1">
      <alignment wrapText="1"/>
    </xf>
    <xf numFmtId="0" fontId="6" fillId="0" borderId="53" xfId="381" applyFont="1" applyFill="1" applyBorder="1" applyAlignment="1">
      <alignment vertical="center" wrapText="1"/>
    </xf>
    <xf numFmtId="2" fontId="6" fillId="0" borderId="54" xfId="381" applyNumberFormat="1" applyFont="1" applyFill="1" applyBorder="1" applyAlignment="1">
      <alignment vertical="center" wrapText="1"/>
    </xf>
    <xf numFmtId="0" fontId="6" fillId="45" borderId="55" xfId="381" applyFont="1" applyFill="1" applyBorder="1" applyAlignment="1">
      <alignment vertical="center" wrapText="1"/>
    </xf>
    <xf numFmtId="165" fontId="110" fillId="0" borderId="29" xfId="232" applyNumberFormat="1" applyFont="1" applyBorder="1" applyAlignment="1" applyProtection="1">
      <alignment vertical="center"/>
      <protection locked="0"/>
    </xf>
    <xf numFmtId="165" fontId="110" fillId="0" borderId="29" xfId="232" applyNumberFormat="1" applyFont="1" applyBorder="1" applyAlignment="1" applyProtection="1">
      <alignment vertical="center" wrapText="1"/>
      <protection locked="0"/>
    </xf>
    <xf numFmtId="0" fontId="6" fillId="45" borderId="53" xfId="381" applyFont="1" applyFill="1" applyBorder="1" applyAlignment="1">
      <alignment wrapText="1"/>
    </xf>
    <xf numFmtId="0" fontId="6" fillId="45" borderId="54" xfId="381" applyFont="1" applyFill="1" applyBorder="1" applyAlignment="1">
      <alignment wrapText="1"/>
    </xf>
    <xf numFmtId="165" fontId="110" fillId="0" borderId="13" xfId="232" applyNumberFormat="1" applyFont="1" applyFill="1" applyBorder="1" applyAlignment="1">
      <alignment vertical="center"/>
    </xf>
    <xf numFmtId="165" fontId="110" fillId="0" borderId="13" xfId="232" applyNumberFormat="1" applyFont="1" applyFill="1" applyBorder="1" applyAlignment="1">
      <alignment vertical="center" wrapText="1"/>
    </xf>
    <xf numFmtId="165" fontId="112" fillId="47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/>
    <xf numFmtId="0" fontId="6" fillId="45" borderId="53" xfId="381" applyFont="1" applyFill="1" applyBorder="1" applyAlignment="1">
      <alignment horizontal="left" wrapText="1"/>
    </xf>
    <xf numFmtId="0" fontId="6" fillId="0" borderId="55" xfId="381" applyFont="1" applyFill="1" applyBorder="1" applyAlignment="1">
      <alignment wrapText="1"/>
    </xf>
    <xf numFmtId="0" fontId="6" fillId="0" borderId="54" xfId="381" applyFont="1" applyFill="1" applyBorder="1" applyAlignment="1">
      <alignment wrapText="1"/>
    </xf>
    <xf numFmtId="0" fontId="6" fillId="50" borderId="0" xfId="0" applyFont="1" applyFill="1" applyAlignment="1">
      <alignment vertical="center"/>
    </xf>
    <xf numFmtId="49" fontId="113" fillId="48" borderId="61" xfId="381" applyNumberFormat="1" applyFont="1" applyFill="1" applyBorder="1" applyAlignment="1">
      <alignment horizontal="center" vertical="center"/>
    </xf>
    <xf numFmtId="165" fontId="110" fillId="0" borderId="3" xfId="232" applyNumberFormat="1" applyFont="1" applyFill="1" applyBorder="1" applyAlignment="1"/>
    <xf numFmtId="165" fontId="110" fillId="0" borderId="3" xfId="232" applyNumberFormat="1" applyFont="1" applyFill="1" applyBorder="1" applyAlignment="1" applyProtection="1">
      <alignment vertical="center"/>
      <protection locked="0"/>
    </xf>
    <xf numFmtId="165" fontId="112" fillId="44" borderId="65" xfId="232" applyNumberFormat="1" applyFont="1" applyFill="1" applyBorder="1" applyAlignment="1">
      <alignment wrapText="1"/>
    </xf>
    <xf numFmtId="165" fontId="110" fillId="0" borderId="40" xfId="232" applyNumberFormat="1" applyFont="1" applyFill="1" applyBorder="1" applyAlignment="1"/>
    <xf numFmtId="165" fontId="110" fillId="0" borderId="40" xfId="232" applyNumberFormat="1" applyFont="1" applyFill="1" applyBorder="1" applyAlignment="1" applyProtection="1">
      <alignment vertical="center"/>
      <protection locked="0"/>
    </xf>
    <xf numFmtId="165" fontId="112" fillId="44" borderId="66" xfId="232" applyNumberFormat="1" applyFont="1" applyFill="1" applyBorder="1" applyAlignment="1">
      <alignment wrapText="1"/>
    </xf>
    <xf numFmtId="49" fontId="111" fillId="0" borderId="63" xfId="381" applyNumberFormat="1" applyFont="1" applyFill="1" applyBorder="1" applyAlignment="1">
      <alignment horizontal="right" vertical="center"/>
    </xf>
    <xf numFmtId="0" fontId="6" fillId="45" borderId="58" xfId="381" applyFont="1" applyFill="1" applyBorder="1" applyAlignment="1">
      <alignment vertical="center" wrapText="1"/>
    </xf>
    <xf numFmtId="165" fontId="110" fillId="45" borderId="39" xfId="389" applyNumberFormat="1" applyFont="1" applyFill="1" applyBorder="1" applyAlignment="1"/>
    <xf numFmtId="165" fontId="112" fillId="47" borderId="60" xfId="232" applyNumberFormat="1" applyFont="1" applyFill="1" applyBorder="1" applyAlignment="1" applyProtection="1">
      <alignment vertical="center" wrapText="1"/>
      <protection locked="0"/>
    </xf>
    <xf numFmtId="165" fontId="110" fillId="45" borderId="39" xfId="389" applyNumberFormat="1" applyFont="1" applyFill="1" applyBorder="1"/>
    <xf numFmtId="165" fontId="110" fillId="0" borderId="39" xfId="232" applyNumberFormat="1" applyFont="1" applyBorder="1" applyAlignment="1" applyProtection="1">
      <alignment vertical="center"/>
      <protection locked="0"/>
    </xf>
    <xf numFmtId="49" fontId="111" fillId="0" borderId="64" xfId="381" applyNumberFormat="1" applyFont="1" applyBorder="1" applyAlignment="1">
      <alignment horizontal="right" vertical="center"/>
    </xf>
    <xf numFmtId="0" fontId="6" fillId="45" borderId="59" xfId="381" applyFont="1" applyFill="1" applyBorder="1" applyAlignment="1">
      <alignment vertical="center" wrapText="1"/>
    </xf>
    <xf numFmtId="165" fontId="110" fillId="45" borderId="25" xfId="389" applyNumberFormat="1" applyFont="1" applyFill="1" applyBorder="1" applyAlignment="1"/>
    <xf numFmtId="165" fontId="112" fillId="47" borderId="41" xfId="232" applyNumberFormat="1" applyFont="1" applyFill="1" applyBorder="1" applyAlignment="1" applyProtection="1">
      <alignment vertical="center" wrapText="1"/>
      <protection locked="0"/>
    </xf>
    <xf numFmtId="165" fontId="110" fillId="45" borderId="25" xfId="389" applyNumberFormat="1" applyFont="1" applyFill="1" applyBorder="1"/>
    <xf numFmtId="165" fontId="110" fillId="0" borderId="67" xfId="232" applyNumberFormat="1" applyFont="1" applyBorder="1" applyAlignment="1" applyProtection="1">
      <alignment vertical="center"/>
      <protection locked="0"/>
    </xf>
    <xf numFmtId="165" fontId="112" fillId="44" borderId="62" xfId="232" applyNumberFormat="1" applyFont="1" applyFill="1" applyBorder="1" applyAlignment="1">
      <alignment wrapText="1"/>
    </xf>
    <xf numFmtId="165" fontId="112" fillId="47" borderId="65" xfId="23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110" fillId="0" borderId="37" xfId="232" applyNumberFormat="1" applyFont="1" applyBorder="1" applyAlignment="1" applyProtection="1">
      <alignment vertical="center" wrapText="1"/>
      <protection locked="0"/>
    </xf>
    <xf numFmtId="165" fontId="110" fillId="0" borderId="43" xfId="232" applyNumberFormat="1" applyFont="1" applyBorder="1" applyAlignment="1" applyProtection="1">
      <alignment vertical="center" wrapText="1"/>
      <protection locked="0"/>
    </xf>
    <xf numFmtId="165" fontId="110" fillId="0" borderId="37" xfId="232" applyNumberFormat="1" applyFont="1" applyFill="1" applyBorder="1" applyAlignment="1">
      <alignment wrapText="1"/>
    </xf>
    <xf numFmtId="165" fontId="110" fillId="0" borderId="38" xfId="232" applyNumberFormat="1" applyFont="1" applyFill="1" applyBorder="1" applyAlignment="1">
      <alignment wrapText="1"/>
    </xf>
    <xf numFmtId="165" fontId="110" fillId="45" borderId="38" xfId="389" applyNumberFormat="1" applyFont="1" applyFill="1" applyBorder="1"/>
    <xf numFmtId="165" fontId="110" fillId="45" borderId="43" xfId="389" applyNumberFormat="1" applyFont="1" applyFill="1" applyBorder="1"/>
    <xf numFmtId="165" fontId="110" fillId="0" borderId="68" xfId="232" applyNumberFormat="1" applyFont="1" applyBorder="1" applyAlignment="1" applyProtection="1">
      <alignment vertical="center" wrapText="1"/>
      <protection locked="0"/>
    </xf>
    <xf numFmtId="165" fontId="112" fillId="44" borderId="69" xfId="232" applyNumberFormat="1" applyFont="1" applyFill="1" applyBorder="1" applyAlignment="1">
      <alignment wrapText="1"/>
    </xf>
    <xf numFmtId="165" fontId="110" fillId="45" borderId="60" xfId="389" applyNumberFormat="1" applyFont="1" applyFill="1" applyBorder="1"/>
    <xf numFmtId="165" fontId="110" fillId="45" borderId="41" xfId="389" applyNumberFormat="1" applyFont="1" applyFill="1" applyBorder="1"/>
    <xf numFmtId="165" fontId="110" fillId="46" borderId="37" xfId="232" applyNumberFormat="1" applyFont="1" applyFill="1" applyBorder="1" applyAlignment="1">
      <alignment wrapText="1"/>
    </xf>
    <xf numFmtId="165" fontId="110" fillId="0" borderId="43" xfId="232" applyNumberFormat="1" applyFont="1" applyFill="1" applyBorder="1" applyAlignment="1">
      <alignment vertical="center" wrapText="1"/>
    </xf>
    <xf numFmtId="165" fontId="110" fillId="0" borderId="35" xfId="232" applyNumberFormat="1" applyFont="1" applyBorder="1" applyAlignment="1" applyProtection="1">
      <alignment vertical="center" wrapText="1"/>
      <protection locked="0"/>
    </xf>
    <xf numFmtId="165" fontId="110" fillId="45" borderId="58" xfId="389" applyNumberFormat="1" applyFont="1" applyFill="1" applyBorder="1"/>
    <xf numFmtId="165" fontId="110" fillId="45" borderId="59" xfId="389" applyNumberFormat="1" applyFont="1" applyFill="1" applyBorder="1"/>
    <xf numFmtId="165" fontId="110" fillId="0" borderId="42" xfId="232" applyNumberFormat="1" applyFont="1" applyFill="1" applyBorder="1" applyAlignment="1">
      <alignment vertical="center" wrapText="1"/>
    </xf>
    <xf numFmtId="0" fontId="110" fillId="0" borderId="40" xfId="232" applyNumberFormat="1" applyFont="1" applyBorder="1" applyAlignment="1" applyProtection="1">
      <alignment vertical="center" wrapText="1"/>
      <protection locked="0"/>
    </xf>
    <xf numFmtId="2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 applyProtection="1">
      <alignment vertical="center" wrapText="1"/>
      <protection locked="0"/>
    </xf>
    <xf numFmtId="165" fontId="110" fillId="0" borderId="40" xfId="232" applyNumberFormat="1" applyFont="1" applyFill="1" applyBorder="1" applyAlignment="1" applyProtection="1">
      <alignment vertical="center" wrapText="1"/>
      <protection locked="0"/>
    </xf>
    <xf numFmtId="165" fontId="110" fillId="0" borderId="27" xfId="232" applyNumberFormat="1" applyFont="1" applyFill="1" applyBorder="1" applyAlignment="1" applyProtection="1">
      <alignment vertical="center" wrapText="1"/>
      <protection locked="0"/>
    </xf>
    <xf numFmtId="165" fontId="110" fillId="0" borderId="4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vertical="center"/>
      <protection locked="0"/>
    </xf>
    <xf numFmtId="165" fontId="110" fillId="0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horizontal="center" vertical="center"/>
      <protection locked="0"/>
    </xf>
    <xf numFmtId="165" fontId="110" fillId="0" borderId="42" xfId="232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/>
    <xf numFmtId="165" fontId="0" fillId="0" borderId="0" xfId="0" applyNumberFormat="1"/>
    <xf numFmtId="165" fontId="110" fillId="0" borderId="42" xfId="389" applyNumberFormat="1" applyFont="1" applyFill="1" applyBorder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43" fontId="6" fillId="0" borderId="0" xfId="124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43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4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6" borderId="50" xfId="387" applyNumberFormat="1" applyFont="1" applyFill="1" applyBorder="1" applyAlignment="1">
      <alignment horizontal="left" vertical="center"/>
    </xf>
    <xf numFmtId="165" fontId="110" fillId="51" borderId="40" xfId="232" applyNumberFormat="1" applyFont="1" applyFill="1" applyBorder="1" applyAlignment="1" applyProtection="1">
      <alignment vertical="center"/>
      <protection locked="0"/>
    </xf>
    <xf numFmtId="0" fontId="7" fillId="49" borderId="56" xfId="389" applyFont="1" applyFill="1" applyBorder="1" applyAlignment="1">
      <alignment horizontal="center" vertical="center" textRotation="90"/>
    </xf>
    <xf numFmtId="0" fontId="7" fillId="49" borderId="34" xfId="389" applyFont="1" applyFill="1" applyBorder="1" applyAlignment="1">
      <alignment horizontal="center" vertical="center" textRotation="90"/>
    </xf>
    <xf numFmtId="0" fontId="7" fillId="49" borderId="57" xfId="389" applyFont="1" applyFill="1" applyBorder="1" applyAlignment="1">
      <alignment horizontal="center" vertical="center" textRotation="90"/>
    </xf>
    <xf numFmtId="0" fontId="7" fillId="49" borderId="58" xfId="0" applyNumberFormat="1" applyFont="1" applyFill="1" applyBorder="1" applyAlignment="1" applyProtection="1">
      <alignment horizontal="center" vertical="center" wrapText="1"/>
    </xf>
    <xf numFmtId="0" fontId="7" fillId="49" borderId="42" xfId="0" applyNumberFormat="1" applyFont="1" applyFill="1" applyBorder="1" applyAlignment="1" applyProtection="1">
      <alignment horizontal="center" vertical="center" wrapText="1"/>
    </xf>
    <xf numFmtId="0" fontId="7" fillId="49" borderId="59" xfId="0" applyNumberFormat="1" applyFont="1" applyFill="1" applyBorder="1" applyAlignment="1" applyProtection="1">
      <alignment horizontal="center" vertical="center" wrapText="1"/>
    </xf>
    <xf numFmtId="0" fontId="110" fillId="36" borderId="43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7" fillId="36" borderId="60" xfId="0" applyNumberFormat="1" applyFont="1" applyFill="1" applyBorder="1" applyAlignment="1" applyProtection="1">
      <alignment horizontal="center" vertical="center" wrapText="1"/>
    </xf>
    <xf numFmtId="0" fontId="7" fillId="36" borderId="39" xfId="0" applyNumberFormat="1" applyFont="1" applyFill="1" applyBorder="1" applyAlignment="1" applyProtection="1">
      <alignment horizontal="center" vertical="center" wrapText="1"/>
    </xf>
    <xf numFmtId="0" fontId="7" fillId="36" borderId="58" xfId="0" applyNumberFormat="1" applyFont="1" applyFill="1" applyBorder="1" applyAlignment="1" applyProtection="1">
      <alignment horizontal="center" vertical="center" wrapText="1"/>
    </xf>
    <xf numFmtId="0" fontId="110" fillId="36" borderId="13" xfId="0" applyFont="1" applyFill="1" applyBorder="1" applyAlignment="1" applyProtection="1">
      <alignment horizontal="center" vertical="center" textRotation="90" wrapText="1"/>
    </xf>
    <xf numFmtId="0" fontId="110" fillId="36" borderId="25" xfId="0" applyFont="1" applyFill="1" applyBorder="1" applyAlignment="1" applyProtection="1">
      <alignment horizontal="center" vertical="center" textRotation="90" wrapText="1"/>
    </xf>
    <xf numFmtId="0" fontId="110" fillId="36" borderId="42" xfId="0" applyFont="1" applyFill="1" applyBorder="1" applyAlignment="1" applyProtection="1">
      <alignment horizontal="center" vertical="center" textRotation="90" wrapText="1"/>
    </xf>
    <xf numFmtId="0" fontId="110" fillId="36" borderId="59" xfId="0" applyFont="1" applyFill="1" applyBorder="1" applyAlignment="1" applyProtection="1">
      <alignment horizontal="center" vertical="center" textRotation="90" wrapText="1"/>
    </xf>
    <xf numFmtId="0" fontId="7" fillId="48" borderId="39" xfId="0" applyFont="1" applyFill="1" applyBorder="1" applyAlignment="1" applyProtection="1">
      <alignment horizontal="center" vertical="center" wrapText="1"/>
    </xf>
    <xf numFmtId="0" fontId="7" fillId="48" borderId="13" xfId="0" applyFont="1" applyFill="1" applyBorder="1" applyAlignment="1" applyProtection="1">
      <alignment horizontal="center" vertical="center" wrapText="1"/>
    </xf>
    <xf numFmtId="0" fontId="7" fillId="48" borderId="25" xfId="0" applyFont="1" applyFill="1" applyBorder="1" applyAlignment="1" applyProtection="1">
      <alignment horizontal="center" vertical="center" wrapText="1"/>
    </xf>
    <xf numFmtId="0" fontId="7" fillId="36" borderId="63" xfId="0" applyNumberFormat="1" applyFont="1" applyFill="1" applyBorder="1" applyAlignment="1" applyProtection="1">
      <alignment horizontal="center" vertical="center" wrapText="1"/>
    </xf>
    <xf numFmtId="0" fontId="110" fillId="36" borderId="32" xfId="0" applyFont="1" applyFill="1" applyBorder="1" applyAlignment="1" applyProtection="1">
      <alignment horizontal="center" vertical="center" textRotation="90" wrapText="1"/>
    </xf>
    <xf numFmtId="0" fontId="110" fillId="36" borderId="64" xfId="0" applyFont="1" applyFill="1" applyBorder="1" applyAlignment="1" applyProtection="1">
      <alignment horizontal="center" vertical="center" textRotation="90" wrapText="1"/>
    </xf>
    <xf numFmtId="0" fontId="7" fillId="36" borderId="61" xfId="389" applyFont="1" applyFill="1" applyBorder="1" applyAlignment="1">
      <alignment horizontal="center" vertical="center" wrapText="1"/>
    </xf>
    <xf numFmtId="0" fontId="7" fillId="36" borderId="62" xfId="389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center" vertical="center"/>
    </xf>
    <xf numFmtId="0" fontId="114" fillId="0" borderId="8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 wrapText="1"/>
    </xf>
    <xf numFmtId="0" fontId="114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/>
      <protection locked="0"/>
    </xf>
    <xf numFmtId="0" fontId="115" fillId="0" borderId="0" xfId="0" applyFont="1" applyFill="1" applyAlignment="1">
      <alignment horizontal="right" vertical="center"/>
    </xf>
    <xf numFmtId="0" fontId="7" fillId="0" borderId="0" xfId="0" applyFont="1" applyAlignment="1"/>
    <xf numFmtId="0" fontId="110" fillId="0" borderId="0" xfId="0" applyFont="1" applyFill="1" applyBorder="1" applyAlignment="1">
      <alignment horizontal="left"/>
    </xf>
    <xf numFmtId="0" fontId="115" fillId="0" borderId="0" xfId="0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112" fillId="0" borderId="0" xfId="0" applyFont="1" applyFill="1" applyAlignment="1">
      <alignment vertical="center"/>
    </xf>
    <xf numFmtId="0" fontId="114" fillId="0" borderId="0" xfId="0" applyFont="1" applyFill="1" applyAlignment="1">
      <alignment horizontal="left"/>
    </xf>
    <xf numFmtId="0" fontId="114" fillId="0" borderId="0" xfId="0" applyFont="1" applyFill="1" applyAlignment="1">
      <alignment horizontal="center"/>
    </xf>
    <xf numFmtId="0" fontId="0" fillId="0" borderId="0" xfId="0" applyAlignment="1"/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top" wrapText="1"/>
    </xf>
    <xf numFmtId="0" fontId="6" fillId="0" borderId="74" xfId="0" applyFont="1" applyFill="1" applyBorder="1" applyAlignment="1">
      <alignment vertical="top"/>
    </xf>
    <xf numFmtId="0" fontId="6" fillId="0" borderId="74" xfId="0" applyFont="1" applyFill="1" applyBorder="1" applyAlignment="1">
      <alignment horizontal="center" vertical="top" wrapText="1"/>
    </xf>
    <xf numFmtId="0" fontId="6" fillId="0" borderId="7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20" fillId="0" borderId="0" xfId="0" applyFont="1" applyFill="1" applyBorder="1" applyAlignment="1">
      <alignment horizontal="center" vertical="center" wrapText="1"/>
    </xf>
    <xf numFmtId="0" fontId="7" fillId="0" borderId="76" xfId="387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70" xfId="387" applyNumberFormat="1" applyFont="1" applyFill="1" applyBorder="1" applyAlignment="1">
      <alignment horizontal="left" vertical="center"/>
    </xf>
    <xf numFmtId="165" fontId="7" fillId="36" borderId="70" xfId="133" applyNumberFormat="1" applyFont="1" applyFill="1" applyBorder="1" applyAlignment="1">
      <alignment horizontal="right" vertical="center"/>
    </xf>
    <xf numFmtId="165" fontId="7" fillId="36" borderId="71" xfId="133" applyNumberFormat="1" applyFont="1" applyFill="1" applyBorder="1" applyAlignment="1">
      <alignment horizontal="right" vertical="center"/>
    </xf>
    <xf numFmtId="0" fontId="7" fillId="0" borderId="44" xfId="387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5" xfId="387" applyNumberFormat="1" applyFont="1" applyFill="1" applyBorder="1" applyAlignment="1">
      <alignment horizontal="left" vertical="center"/>
    </xf>
    <xf numFmtId="165" fontId="7" fillId="36" borderId="51" xfId="133" applyNumberFormat="1" applyFont="1" applyFill="1" applyBorder="1" applyAlignment="1">
      <alignment horizontal="right" vertical="center"/>
    </xf>
    <xf numFmtId="0" fontId="7" fillId="0" borderId="45" xfId="387" applyNumberFormat="1" applyFont="1" applyFill="1" applyBorder="1" applyAlignment="1">
      <alignment horizontal="left" vertical="center" wrapText="1"/>
    </xf>
    <xf numFmtId="0" fontId="7" fillId="0" borderId="45" xfId="387" applyNumberFormat="1" applyFont="1" applyFill="1" applyBorder="1" applyAlignment="1">
      <alignment vertical="center" wrapText="1"/>
    </xf>
    <xf numFmtId="0" fontId="7" fillId="0" borderId="45" xfId="320" applyNumberFormat="1" applyFont="1" applyFill="1" applyBorder="1" applyAlignment="1">
      <alignment horizontal="left" vertical="center"/>
    </xf>
    <xf numFmtId="0" fontId="7" fillId="0" borderId="46" xfId="387" applyNumberFormat="1" applyFont="1" applyFill="1" applyBorder="1" applyAlignment="1">
      <alignment horizontal="center" vertical="center"/>
    </xf>
    <xf numFmtId="0" fontId="113" fillId="36" borderId="49" xfId="0" applyFont="1" applyFill="1" applyBorder="1" applyAlignment="1">
      <alignment horizontal="center" vertical="center"/>
    </xf>
    <xf numFmtId="0" fontId="22" fillId="36" borderId="49" xfId="0" applyFont="1" applyFill="1" applyBorder="1" applyAlignment="1"/>
    <xf numFmtId="165" fontId="113" fillId="36" borderId="50" xfId="133" applyNumberFormat="1" applyFont="1" applyFill="1" applyBorder="1" applyAlignment="1">
      <alignment horizontal="right" vertical="center"/>
    </xf>
    <xf numFmtId="165" fontId="113" fillId="36" borderId="52" xfId="133" applyNumberFormat="1" applyFont="1" applyFill="1" applyBorder="1" applyAlignment="1">
      <alignment horizontal="right" vertical="center"/>
    </xf>
    <xf numFmtId="0" fontId="113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1" fontId="7" fillId="0" borderId="0" xfId="0" applyNumberFormat="1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113" fillId="36" borderId="49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113" fillId="36" borderId="48" xfId="0" applyFont="1" applyFill="1" applyBorder="1" applyAlignment="1">
      <alignment horizontal="center" vertical="center"/>
    </xf>
    <xf numFmtId="0" fontId="113" fillId="36" borderId="48" xfId="0" applyFont="1" applyFill="1" applyBorder="1" applyAlignment="1">
      <alignment vertical="center"/>
    </xf>
    <xf numFmtId="165" fontId="113" fillId="36" borderId="45" xfId="133" applyNumberFormat="1" applyFont="1" applyFill="1" applyBorder="1" applyAlignment="1">
      <alignment horizontal="right" vertical="center"/>
    </xf>
    <xf numFmtId="165" fontId="113" fillId="36" borderId="51" xfId="133" applyNumberFormat="1" applyFont="1" applyFill="1" applyBorder="1" applyAlignment="1">
      <alignment horizontal="right" vertical="center"/>
    </xf>
    <xf numFmtId="0" fontId="113" fillId="36" borderId="77" xfId="0" applyFont="1" applyFill="1" applyBorder="1" applyAlignment="1">
      <alignment horizontal="center" vertical="center"/>
    </xf>
    <xf numFmtId="0" fontId="113" fillId="36" borderId="77" xfId="0" applyFont="1" applyFill="1" applyBorder="1" applyAlignment="1">
      <alignment vertical="center" wrapText="1"/>
    </xf>
    <xf numFmtId="165" fontId="113" fillId="36" borderId="78" xfId="133" applyNumberFormat="1" applyFont="1" applyFill="1" applyBorder="1" applyAlignment="1">
      <alignment horizontal="right" vertical="center"/>
    </xf>
    <xf numFmtId="165" fontId="113" fillId="36" borderId="79" xfId="133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165" fontId="6" fillId="0" borderId="0" xfId="0" applyNumberFormat="1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4" fillId="0" borderId="0" xfId="0" applyFont="1" applyFill="1" applyAlignment="1">
      <alignment vertical="center"/>
    </xf>
    <xf numFmtId="0" fontId="114" fillId="0" borderId="0" xfId="0" applyFont="1" applyFill="1" applyAlignment="1">
      <alignment horizontal="center" vertical="center"/>
    </xf>
    <xf numFmtId="0" fontId="115" fillId="0" borderId="8" xfId="0" applyFont="1" applyFill="1" applyBorder="1" applyAlignment="1">
      <alignment horizontal="right" vertical="center"/>
    </xf>
    <xf numFmtId="0" fontId="6" fillId="0" borderId="73" xfId="0" applyFont="1" applyFill="1" applyBorder="1" applyAlignment="1">
      <alignment horizontal="center" vertical="top"/>
    </xf>
    <xf numFmtId="0" fontId="6" fillId="0" borderId="7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20" fillId="0" borderId="0" xfId="387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70" xfId="387" applyNumberFormat="1" applyFont="1" applyFill="1" applyBorder="1" applyAlignment="1">
      <alignment horizontal="left" vertical="center"/>
    </xf>
    <xf numFmtId="165" fontId="6" fillId="36" borderId="70" xfId="133" applyNumberFormat="1" applyFont="1" applyFill="1" applyBorder="1" applyAlignment="1">
      <alignment horizontal="right" vertical="center"/>
    </xf>
    <xf numFmtId="165" fontId="6" fillId="36" borderId="71" xfId="133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5" xfId="723" applyNumberFormat="1" applyFont="1" applyFill="1" applyBorder="1" applyAlignment="1">
      <alignment horizontal="left" vertical="center"/>
    </xf>
    <xf numFmtId="165" fontId="6" fillId="36" borderId="51" xfId="133" applyNumberFormat="1" applyFont="1" applyFill="1" applyBorder="1" applyAlignment="1">
      <alignment horizontal="right" vertical="center"/>
    </xf>
    <xf numFmtId="0" fontId="6" fillId="0" borderId="45" xfId="387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 wrapText="1"/>
    </xf>
    <xf numFmtId="0" fontId="7" fillId="36" borderId="49" xfId="387" applyNumberFormat="1" applyFont="1" applyFill="1" applyBorder="1" applyAlignment="1">
      <alignment horizontal="center" vertical="center"/>
    </xf>
    <xf numFmtId="0" fontId="7" fillId="36" borderId="49" xfId="387" applyNumberFormat="1" applyFont="1" applyFill="1" applyBorder="1" applyAlignment="1">
      <alignment vertical="center"/>
    </xf>
    <xf numFmtId="0" fontId="7" fillId="0" borderId="0" xfId="387" applyNumberFormat="1" applyFont="1" applyFill="1" applyBorder="1" applyAlignment="1">
      <alignment horizontal="left" vertical="center"/>
    </xf>
    <xf numFmtId="0" fontId="7" fillId="0" borderId="0" xfId="387" applyNumberFormat="1" applyFont="1" applyFill="1" applyBorder="1" applyAlignment="1">
      <alignment horizontal="left" vertical="center" wrapText="1"/>
    </xf>
    <xf numFmtId="49" fontId="7" fillId="0" borderId="72" xfId="0" applyNumberFormat="1" applyFont="1" applyBorder="1" applyAlignment="1">
      <alignment horizontal="center" vertical="center"/>
    </xf>
    <xf numFmtId="0" fontId="7" fillId="36" borderId="6" xfId="387" applyNumberFormat="1" applyFont="1" applyFill="1" applyBorder="1" applyAlignment="1">
      <alignment horizontal="center" vertical="center"/>
    </xf>
    <xf numFmtId="0" fontId="7" fillId="36" borderId="74" xfId="387" applyNumberFormat="1" applyFont="1" applyFill="1" applyBorder="1" applyAlignment="1">
      <alignment vertical="center"/>
    </xf>
    <xf numFmtId="165" fontId="7" fillId="36" borderId="74" xfId="133" applyNumberFormat="1" applyFont="1" applyFill="1" applyBorder="1" applyAlignment="1">
      <alignment horizontal="right" vertical="center"/>
    </xf>
    <xf numFmtId="165" fontId="7" fillId="36" borderId="75" xfId="133" applyNumberFormat="1" applyFont="1" applyFill="1" applyBorder="1" applyAlignment="1">
      <alignment horizontal="right" vertical="center"/>
    </xf>
    <xf numFmtId="0" fontId="6" fillId="0" borderId="70" xfId="723" applyNumberFormat="1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/>
    </xf>
    <xf numFmtId="0" fontId="6" fillId="0" borderId="70" xfId="387" applyFont="1" applyFill="1" applyBorder="1" applyAlignment="1">
      <alignment horizontal="left" vertical="center"/>
    </xf>
    <xf numFmtId="0" fontId="6" fillId="0" borderId="45" xfId="387" applyFont="1" applyFill="1" applyBorder="1" applyAlignment="1">
      <alignment horizontal="left" vertical="center"/>
    </xf>
    <xf numFmtId="49" fontId="7" fillId="0" borderId="80" xfId="0" applyNumberFormat="1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387" applyFont="1" applyFill="1" applyBorder="1" applyAlignment="1">
      <alignment horizontal="left" vertical="center"/>
    </xf>
    <xf numFmtId="165" fontId="6" fillId="36" borderId="50" xfId="133" applyNumberFormat="1" applyFont="1" applyFill="1" applyBorder="1" applyAlignment="1">
      <alignment horizontal="right" vertical="center"/>
    </xf>
    <xf numFmtId="165" fontId="6" fillId="36" borderId="52" xfId="133" applyNumberFormat="1" applyFont="1" applyFill="1" applyBorder="1" applyAlignment="1">
      <alignment horizontal="right" vertical="center"/>
    </xf>
    <xf numFmtId="0" fontId="6" fillId="0" borderId="0" xfId="387" applyFont="1" applyFill="1" applyBorder="1" applyAlignment="1">
      <alignment horizontal="left" vertical="center"/>
    </xf>
    <xf numFmtId="165" fontId="6" fillId="0" borderId="0" xfId="133" applyNumberFormat="1" applyFont="1" applyFill="1" applyBorder="1" applyAlignment="1">
      <alignment horizontal="right" vertical="center"/>
    </xf>
    <xf numFmtId="0" fontId="7" fillId="0" borderId="45" xfId="387" applyFont="1" applyFill="1" applyBorder="1" applyAlignment="1">
      <alignment horizontal="left" vertical="center"/>
    </xf>
    <xf numFmtId="0" fontId="7" fillId="0" borderId="0" xfId="387" applyFont="1" applyFill="1" applyBorder="1" applyAlignment="1">
      <alignment horizontal="left" vertical="center"/>
    </xf>
  </cellXfs>
  <cellStyles count="724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" xfId="124" builtinId="3"/>
    <cellStyle name="Comma %" xfId="125"/>
    <cellStyle name="Comma 0.0" xfId="126"/>
    <cellStyle name="Comma 0.0%" xfId="127"/>
    <cellStyle name="Comma 0.00" xfId="128"/>
    <cellStyle name="Comma 0.00%" xfId="129"/>
    <cellStyle name="Comma 0.000" xfId="130"/>
    <cellStyle name="Comma 0.000%" xfId="131"/>
    <cellStyle name="Comma 10" xfId="132"/>
    <cellStyle name="Comma 10 2" xfId="133"/>
    <cellStyle name="Comma 11" xfId="134"/>
    <cellStyle name="Comma 11 2" xfId="719"/>
    <cellStyle name="Comma 12" xfId="135"/>
    <cellStyle name="Comma 13" xfId="136"/>
    <cellStyle name="Comma 13 2" xfId="137"/>
    <cellStyle name="Comma 13 3" xfId="138"/>
    <cellStyle name="Comma 14" xfId="706"/>
    <cellStyle name="Comma 14 2" xfId="139"/>
    <cellStyle name="Comma 14 2 2" xfId="140"/>
    <cellStyle name="Comma 14 2 2 2" xfId="141"/>
    <cellStyle name="Comma 14 2 2 3" xfId="142"/>
    <cellStyle name="Comma 14 3" xfId="143"/>
    <cellStyle name="Comma 14 3 2" xfId="144"/>
    <cellStyle name="Comma 14 3 3" xfId="145"/>
    <cellStyle name="Comma 15" xfId="710"/>
    <cellStyle name="Comma 16" xfId="713"/>
    <cellStyle name="Comma 2" xfId="146"/>
    <cellStyle name="Comma 2 2" xfId="147"/>
    <cellStyle name="Comma 2 2 10" xfId="148"/>
    <cellStyle name="Comma 2 2 11" xfId="149"/>
    <cellStyle name="Comma 2 2 12" xfId="715"/>
    <cellStyle name="Comma 2 2 2" xfId="150"/>
    <cellStyle name="Comma 2 2 2 10" xfId="151"/>
    <cellStyle name="Comma 2 2 2 11" xfId="152"/>
    <cellStyle name="Comma 2 2 2 2" xfId="153"/>
    <cellStyle name="Comma 2 2 2 2 2" xfId="154"/>
    <cellStyle name="Comma 2 2 2 2 2 2" xfId="155"/>
    <cellStyle name="Comma 2 2 2 2 2 2 2" xfId="156"/>
    <cellStyle name="Comma 2 2 2 2 2 2 2 2" xfId="157"/>
    <cellStyle name="Comma 2 2 2 2 2 2 2 2 2" xfId="158"/>
    <cellStyle name="Comma 2 2 2 2 2 2 2 2 2 2" xfId="159"/>
    <cellStyle name="Comma 2 2 2 2 2 2 2 2 2 2 2" xfId="160"/>
    <cellStyle name="Comma 2 2 2 2 2 2 2 2 2 2 3" xfId="161"/>
    <cellStyle name="Comma 2 2 2 2 2 2 2 2 2 3" xfId="162"/>
    <cellStyle name="Comma 2 2 2 2 2 2 2 2 2 4" xfId="163"/>
    <cellStyle name="Comma 2 2 2 2 2 2 2 2 3" xfId="164"/>
    <cellStyle name="Comma 2 2 2 2 2 2 2 2 4" xfId="165"/>
    <cellStyle name="Comma 2 2 2 2 2 2 2 3" xfId="166"/>
    <cellStyle name="Comma 2 2 2 2 2 2 2 4" xfId="167"/>
    <cellStyle name="Comma 2 2 2 2 2 2 2 5" xfId="168"/>
    <cellStyle name="Comma 2 2 2 2 2 2 3" xfId="169"/>
    <cellStyle name="Comma 2 2 2 2 2 2 4" xfId="170"/>
    <cellStyle name="Comma 2 2 2 2 2 2 5" xfId="171"/>
    <cellStyle name="Comma 2 2 2 2 2 2 6" xfId="172"/>
    <cellStyle name="Comma 2 2 2 2 2 3" xfId="173"/>
    <cellStyle name="Comma 2 2 2 2 2 3 2" xfId="174"/>
    <cellStyle name="Comma 2 2 2 2 2 4" xfId="175"/>
    <cellStyle name="Comma 2 2 2 2 2 5" xfId="176"/>
    <cellStyle name="Comma 2 2 2 2 2 6" xfId="177"/>
    <cellStyle name="Comma 2 2 2 2 3" xfId="178"/>
    <cellStyle name="Comma 2 2 2 2 4" xfId="179"/>
    <cellStyle name="Comma 2 2 2 2 5" xfId="180"/>
    <cellStyle name="Comma 2 2 2 2 5 2" xfId="181"/>
    <cellStyle name="Comma 2 2 2 2 6" xfId="182"/>
    <cellStyle name="Comma 2 2 2 2 7" xfId="183"/>
    <cellStyle name="Comma 2 2 2 2 8" xfId="184"/>
    <cellStyle name="Comma 2 2 2 2 9" xfId="185"/>
    <cellStyle name="Comma 2 2 2 3" xfId="186"/>
    <cellStyle name="Comma 2 2 2 4" xfId="187"/>
    <cellStyle name="Comma 2 2 2 5" xfId="188"/>
    <cellStyle name="Comma 2 2 2 5 2" xfId="189"/>
    <cellStyle name="Comma 2 2 2 5 2 2" xfId="190"/>
    <cellStyle name="Comma 2 2 2 5 2 2 2" xfId="191"/>
    <cellStyle name="Comma 2 2 2 5 2 3" xfId="192"/>
    <cellStyle name="Comma 2 2 2 5 3" xfId="193"/>
    <cellStyle name="Comma 2 2 2 5 3 2" xfId="194"/>
    <cellStyle name="Comma 2 2 2 6" xfId="195"/>
    <cellStyle name="Comma 2 2 2 7" xfId="196"/>
    <cellStyle name="Comma 2 2 2 7 2" xfId="197"/>
    <cellStyle name="Comma 2 2 2 8" xfId="198"/>
    <cellStyle name="Comma 2 2 2 9" xfId="199"/>
    <cellStyle name="Comma 2 2 3" xfId="200"/>
    <cellStyle name="Comma 2 2 3 2" xfId="201"/>
    <cellStyle name="Comma 2 2 3 2 2" xfId="202"/>
    <cellStyle name="Comma 2 2 3 2 2 2" xfId="203"/>
    <cellStyle name="Comma 2 2 3 2 2 2 2" xfId="204"/>
    <cellStyle name="Comma 2 2 3 2 2 3" xfId="205"/>
    <cellStyle name="Comma 2 2 3 2 3" xfId="206"/>
    <cellStyle name="Comma 2 2 3 2 3 2" xfId="207"/>
    <cellStyle name="Comma 2 2 3 3" xfId="208"/>
    <cellStyle name="Comma 2 2 3 4" xfId="209"/>
    <cellStyle name="Comma 2 2 3 5" xfId="210"/>
    <cellStyle name="Comma 2 2 3 5 2" xfId="211"/>
    <cellStyle name="Comma 2 2 3 6" xfId="212"/>
    <cellStyle name="Comma 2 2 4" xfId="213"/>
    <cellStyle name="Comma 2 2 5" xfId="214"/>
    <cellStyle name="Comma 2 2 5 2" xfId="215"/>
    <cellStyle name="Comma 2 2 5 2 2" xfId="216"/>
    <cellStyle name="Comma 2 2 5 2 2 2" xfId="217"/>
    <cellStyle name="Comma 2 2 5 2 3" xfId="218"/>
    <cellStyle name="Comma 2 2 5 3" xfId="219"/>
    <cellStyle name="Comma 2 2 5 3 2" xfId="220"/>
    <cellStyle name="Comma 2 2 6" xfId="221"/>
    <cellStyle name="Comma 2 2 7" xfId="222"/>
    <cellStyle name="Comma 2 2 7 2" xfId="223"/>
    <cellStyle name="Comma 2 2 8" xfId="224"/>
    <cellStyle name="Comma 2 2 9" xfId="225"/>
    <cellStyle name="Comma 2 3" xfId="226"/>
    <cellStyle name="Comma 2 4" xfId="227"/>
    <cellStyle name="Comma 2 5" xfId="228"/>
    <cellStyle name="Comma 2 6" xfId="229"/>
    <cellStyle name="Comma 2 7" xfId="230"/>
    <cellStyle name="Comma 2 8" xfId="231"/>
    <cellStyle name="Comma 2 9" xfId="232"/>
    <cellStyle name="Comma 2 9 2" xfId="720"/>
    <cellStyle name="Comma 2_kvartaluri statistikuri angarishi (dazgveva) 30_03_09 -IQ 2009" xfId="233"/>
    <cellStyle name="Comma 3" xfId="234"/>
    <cellStyle name="Comma 3 2" xfId="235"/>
    <cellStyle name="Comma 3 2 2" xfId="236"/>
    <cellStyle name="Comma 3 3" xfId="237"/>
    <cellStyle name="Comma 4" xfId="238"/>
    <cellStyle name="Comma 4 2" xfId="239"/>
    <cellStyle name="Comma 5" xfId="240"/>
    <cellStyle name="Comma 5 2" xfId="241"/>
    <cellStyle name="Comma 5 3" xfId="242"/>
    <cellStyle name="Comma 6" xfId="243"/>
    <cellStyle name="Comma 6 2" xfId="244"/>
    <cellStyle name="Comma 7" xfId="245"/>
    <cellStyle name="Comma 7 2" xfId="246"/>
    <cellStyle name="Comma 8" xfId="247"/>
    <cellStyle name="Comma 9" xfId="248"/>
    <cellStyle name="Commodity" xfId="249"/>
    <cellStyle name="Company Name" xfId="250"/>
    <cellStyle name="Copied" xfId="251"/>
    <cellStyle name="COST1" xfId="252"/>
    <cellStyle name="CR Comma" xfId="253"/>
    <cellStyle name="CR Currency" xfId="254"/>
    <cellStyle name="Credit" xfId="255"/>
    <cellStyle name="Credit subtotal" xfId="256"/>
    <cellStyle name="Credit Total" xfId="257"/>
    <cellStyle name="Credit_investments analysis TBIH (2)" xfId="258"/>
    <cellStyle name="Currency %" xfId="259"/>
    <cellStyle name="Currency [0] _טאלדן מוטורס" xfId="260"/>
    <cellStyle name="Currency 0.0" xfId="261"/>
    <cellStyle name="Currency 0.0%" xfId="262"/>
    <cellStyle name="Currency 0.00" xfId="263"/>
    <cellStyle name="Currency 0.00%" xfId="264"/>
    <cellStyle name="Currency 0.000" xfId="265"/>
    <cellStyle name="Currency 0.000%" xfId="266"/>
    <cellStyle name="Date" xfId="267"/>
    <cellStyle name="Debit" xfId="268"/>
    <cellStyle name="Debit subtotal" xfId="269"/>
    <cellStyle name="Debit Total" xfId="270"/>
    <cellStyle name="Debit_investments analysis TBIH (2)" xfId="271"/>
    <cellStyle name="Dziesiętny_GTC_INTERCOMPANY_LOANS" xfId="272"/>
    <cellStyle name="Emphasis 1" xfId="273"/>
    <cellStyle name="Emphasis 2" xfId="274"/>
    <cellStyle name="Emphasis 3" xfId="275"/>
    <cellStyle name="Entered" xfId="276"/>
    <cellStyle name="Euro" xfId="277"/>
    <cellStyle name="Exchange" xfId="278"/>
    <cellStyle name="Explanatory Text 2" xfId="279"/>
    <cellStyle name="Explanatory Text 3" xfId="280"/>
    <cellStyle name="Good 2" xfId="281"/>
    <cellStyle name="Good 3" xfId="282"/>
    <cellStyle name="Grey" xfId="283"/>
    <cellStyle name="Header1" xfId="284"/>
    <cellStyle name="Header2" xfId="285"/>
    <cellStyle name="Heading" xfId="286"/>
    <cellStyle name="Heading 1 2" xfId="287"/>
    <cellStyle name="Heading 1 3" xfId="288"/>
    <cellStyle name="Heading 2 2" xfId="289"/>
    <cellStyle name="Heading 2 3" xfId="290"/>
    <cellStyle name="Heading 3 2" xfId="291"/>
    <cellStyle name="Heading 3 3" xfId="292"/>
    <cellStyle name="Heading 4 2" xfId="293"/>
    <cellStyle name="Heading 4 3" xfId="294"/>
    <cellStyle name="Heading No Underline" xfId="295"/>
    <cellStyle name="Heading With Underline" xfId="296"/>
    <cellStyle name="Hypertextov? odkaz" xfId="297"/>
    <cellStyle name="Inflation" xfId="298"/>
    <cellStyle name="Input [yellow]" xfId="299"/>
    <cellStyle name="Input 2" xfId="300"/>
    <cellStyle name="Input 3" xfId="301"/>
    <cellStyle name="Input Cells" xfId="302"/>
    <cellStyle name="Interest" xfId="303"/>
    <cellStyle name="Linked Cell 2" xfId="304"/>
    <cellStyle name="Linked Cell 3" xfId="305"/>
    <cellStyle name="Linked Cells" xfId="306"/>
    <cellStyle name="Maturity" xfId="307"/>
    <cellStyle name="Metric tons" xfId="308"/>
    <cellStyle name="Milliers [0]_!!!GO" xfId="309"/>
    <cellStyle name="Milliers_!!!GO" xfId="310"/>
    <cellStyle name="Mon?taire [0]_!!!GO" xfId="311"/>
    <cellStyle name="Mon?taire_!!!GO" xfId="312"/>
    <cellStyle name="Neutral 2" xfId="313"/>
    <cellStyle name="Neutral 3" xfId="314"/>
    <cellStyle name="norm?ln?_List1" xfId="315"/>
    <cellStyle name="norm?lne_Badget 2000(A)" xfId="316"/>
    <cellStyle name="Normal" xfId="0" builtinId="0"/>
    <cellStyle name="Normal - Style1" xfId="317"/>
    <cellStyle name="Normal 10" xfId="318"/>
    <cellStyle name="Normal 10 2" xfId="319"/>
    <cellStyle name="Normal 11" xfId="320"/>
    <cellStyle name="Normal 11 2" xfId="718"/>
    <cellStyle name="Normal 12" xfId="321"/>
    <cellStyle name="Normal 12 2" xfId="322"/>
    <cellStyle name="Normal 12 2 2" xfId="323"/>
    <cellStyle name="Normal 12 2 3" xfId="324"/>
    <cellStyle name="Normal 12 3" xfId="325"/>
    <cellStyle name="Normal 12 3 2" xfId="326"/>
    <cellStyle name="Normal 12 3 3" xfId="327"/>
    <cellStyle name="Normal 12 4" xfId="328"/>
    <cellStyle name="Normal 12 4 2" xfId="329"/>
    <cellStyle name="Normal 12 4 3" xfId="330"/>
    <cellStyle name="Normal 12 5" xfId="331"/>
    <cellStyle name="Normal 12 5 2" xfId="332"/>
    <cellStyle name="Normal 12 5 3" xfId="333"/>
    <cellStyle name="Normal 12 6" xfId="334"/>
    <cellStyle name="Normal 12 6 2" xfId="335"/>
    <cellStyle name="Normal 12 6 3" xfId="336"/>
    <cellStyle name="Normal 12 7" xfId="337"/>
    <cellStyle name="Normal 12 8" xfId="338"/>
    <cellStyle name="Normal 12 9" xfId="339"/>
    <cellStyle name="Normal 13" xfId="340"/>
    <cellStyle name="Normal 13 2" xfId="341"/>
    <cellStyle name="Normal 13 2 2" xfId="342"/>
    <cellStyle name="Normal 13 2 3" xfId="343"/>
    <cellStyle name="Normal 13 3" xfId="344"/>
    <cellStyle name="Normal 13 3 2" xfId="345"/>
    <cellStyle name="Normal 13 3 3" xfId="346"/>
    <cellStyle name="Normal 13 4" xfId="347"/>
    <cellStyle name="Normal 13 4 2" xfId="348"/>
    <cellStyle name="Normal 13 4 3" xfId="349"/>
    <cellStyle name="Normal 13 5" xfId="350"/>
    <cellStyle name="Normal 13 5 2" xfId="351"/>
    <cellStyle name="Normal 13 5 3" xfId="352"/>
    <cellStyle name="Normal 13 6" xfId="353"/>
    <cellStyle name="Normal 13 6 2" xfId="354"/>
    <cellStyle name="Normal 13 6 3" xfId="355"/>
    <cellStyle name="Normal 13 7" xfId="356"/>
    <cellStyle name="Normal 13 8" xfId="357"/>
    <cellStyle name="Normal 13 9" xfId="358"/>
    <cellStyle name="Normal 14" xfId="359"/>
    <cellStyle name="Normal 14 2" xfId="360"/>
    <cellStyle name="Normal 14 3" xfId="361"/>
    <cellStyle name="Normal 14 4" xfId="362"/>
    <cellStyle name="Normal 15" xfId="363"/>
    <cellStyle name="Normal 15 2" xfId="364"/>
    <cellStyle name="Normal 15 2 2" xfId="365"/>
    <cellStyle name="Normal 15 2 3" xfId="366"/>
    <cellStyle name="Normal 15 3" xfId="367"/>
    <cellStyle name="Normal 15 3 2" xfId="368"/>
    <cellStyle name="Normal 15 3 3" xfId="369"/>
    <cellStyle name="Normal 15 4" xfId="370"/>
    <cellStyle name="Normal 15 4 2" xfId="371"/>
    <cellStyle name="Normal 15 4 3" xfId="372"/>
    <cellStyle name="Normal 15 5" xfId="373"/>
    <cellStyle name="Normal 15 5 2" xfId="374"/>
    <cellStyle name="Normal 15 5 3" xfId="375"/>
    <cellStyle name="Normal 15 6" xfId="376"/>
    <cellStyle name="Normal 15 6 2" xfId="377"/>
    <cellStyle name="Normal 15 6 3" xfId="378"/>
    <cellStyle name="Normal 15 7" xfId="379"/>
    <cellStyle name="Normal 15 8" xfId="380"/>
    <cellStyle name="Normal 16" xfId="381"/>
    <cellStyle name="Normal 17" xfId="382"/>
    <cellStyle name="Normal 17 2" xfId="383"/>
    <cellStyle name="Normal 17 3" xfId="384"/>
    <cellStyle name="Normal 18" xfId="705"/>
    <cellStyle name="Normal 18 2" xfId="385"/>
    <cellStyle name="Normal 18 3" xfId="386"/>
    <cellStyle name="Normal 19" xfId="707"/>
    <cellStyle name="Normal 2" xfId="387"/>
    <cellStyle name="Normal 2 10" xfId="388"/>
    <cellStyle name="Normal 2 11" xfId="389"/>
    <cellStyle name="Normal 2 12" xfId="714"/>
    <cellStyle name="Normal 2 2" xfId="390"/>
    <cellStyle name="Normal 2 2 10" xfId="391"/>
    <cellStyle name="Normal 2 2 11" xfId="392"/>
    <cellStyle name="Normal 2 2 12" xfId="393"/>
    <cellStyle name="Normal 2 2 13" xfId="717"/>
    <cellStyle name="Normal 2 2 2" xfId="394"/>
    <cellStyle name="Normal 2 2 2 10" xfId="395"/>
    <cellStyle name="Normal 2 2 2 11" xfId="396"/>
    <cellStyle name="Normal 2 2 2 2" xfId="397"/>
    <cellStyle name="Normal 2 2 2 2 2" xfId="398"/>
    <cellStyle name="Normal 2 2 2 2 2 2" xfId="399"/>
    <cellStyle name="Normal 2 2 2 2 2 2 2" xfId="400"/>
    <cellStyle name="Normal 2 2 2 2 2 2 2 2" xfId="401"/>
    <cellStyle name="Normal 2 2 2 2 2 2 2 2 2" xfId="402"/>
    <cellStyle name="Normal 2 2 2 2 2 2 2 2 2 2" xfId="403"/>
    <cellStyle name="Normal 2 2 2 2 2 2 2 2 2 2 2" xfId="404"/>
    <cellStyle name="Normal 2 2 2 2 2 2 2 2 2 2 3" xfId="405"/>
    <cellStyle name="Normal 2 2 2 2 2 2 2 2 2 3" xfId="406"/>
    <cellStyle name="Normal 2 2 2 2 2 2 2 2 2 4" xfId="407"/>
    <cellStyle name="Normal 2 2 2 2 2 2 2 2 3" xfId="408"/>
    <cellStyle name="Normal 2 2 2 2 2 2 2 2 4" xfId="409"/>
    <cellStyle name="Normal 2 2 2 2 2 2 2 3" xfId="410"/>
    <cellStyle name="Normal 2 2 2 2 2 2 2 4" xfId="411"/>
    <cellStyle name="Normal 2 2 2 2 2 2 2 5" xfId="412"/>
    <cellStyle name="Normal 2 2 2 2 2 2 3" xfId="413"/>
    <cellStyle name="Normal 2 2 2 2 2 2 4" xfId="414"/>
    <cellStyle name="Normal 2 2 2 2 2 2 5" xfId="415"/>
    <cellStyle name="Normal 2 2 2 2 2 2 6" xfId="416"/>
    <cellStyle name="Normal 2 2 2 2 2 3" xfId="417"/>
    <cellStyle name="Normal 2 2 2 2 2 3 2" xfId="418"/>
    <cellStyle name="Normal 2 2 2 2 2 4" xfId="419"/>
    <cellStyle name="Normal 2 2 2 2 2 5" xfId="420"/>
    <cellStyle name="Normal 2 2 2 2 2 6" xfId="421"/>
    <cellStyle name="Normal 2 2 2 2 3" xfId="422"/>
    <cellStyle name="Normal 2 2 2 2 4" xfId="423"/>
    <cellStyle name="Normal 2 2 2 2 5" xfId="424"/>
    <cellStyle name="Normal 2 2 2 2 5 2" xfId="425"/>
    <cellStyle name="Normal 2 2 2 2 6" xfId="426"/>
    <cellStyle name="Normal 2 2 2 2 7" xfId="427"/>
    <cellStyle name="Normal 2 2 2 2 8" xfId="428"/>
    <cellStyle name="Normal 2 2 2 2 9" xfId="429"/>
    <cellStyle name="Normal 2 2 2 3" xfId="430"/>
    <cellStyle name="Normal 2 2 2 4" xfId="431"/>
    <cellStyle name="Normal 2 2 2 5" xfId="432"/>
    <cellStyle name="Normal 2 2 2 5 2" xfId="433"/>
    <cellStyle name="Normal 2 2 2 5 2 2" xfId="434"/>
    <cellStyle name="Normal 2 2 2 5 2 2 2" xfId="435"/>
    <cellStyle name="Normal 2 2 2 5 2 3" xfId="436"/>
    <cellStyle name="Normal 2 2 2 5 3" xfId="437"/>
    <cellStyle name="Normal 2 2 2 5 3 2" xfId="438"/>
    <cellStyle name="Normal 2 2 2 6" xfId="439"/>
    <cellStyle name="Normal 2 2 2 7" xfId="440"/>
    <cellStyle name="Normal 2 2 2 7 2" xfId="441"/>
    <cellStyle name="Normal 2 2 2 8" xfId="442"/>
    <cellStyle name="Normal 2 2 2 9" xfId="443"/>
    <cellStyle name="Normal 2 2 3" xfId="444"/>
    <cellStyle name="Normal 2 2 3 2" xfId="445"/>
    <cellStyle name="Normal 2 2 3 2 2" xfId="446"/>
    <cellStyle name="Normal 2 2 3 2 2 2" xfId="447"/>
    <cellStyle name="Normal 2 2 3 2 2 2 2" xfId="448"/>
    <cellStyle name="Normal 2 2 3 2 2 3" xfId="449"/>
    <cellStyle name="Normal 2 2 3 2 3" xfId="450"/>
    <cellStyle name="Normal 2 2 3 2 3 2" xfId="451"/>
    <cellStyle name="Normal 2 2 3 3" xfId="452"/>
    <cellStyle name="Normal 2 2 3 4" xfId="453"/>
    <cellStyle name="Normal 2 2 3 5" xfId="454"/>
    <cellStyle name="Normal 2 2 3 5 2" xfId="455"/>
    <cellStyle name="Normal 2 2 3 6" xfId="456"/>
    <cellStyle name="Normal 2 2 4" xfId="457"/>
    <cellStyle name="Normal 2 2 5" xfId="458"/>
    <cellStyle name="Normal 2 2 5 2" xfId="459"/>
    <cellStyle name="Normal 2 2 5 2 2" xfId="460"/>
    <cellStyle name="Normal 2 2 5 2 2 2" xfId="461"/>
    <cellStyle name="Normal 2 2 5 2 3" xfId="462"/>
    <cellStyle name="Normal 2 2 5 3" xfId="463"/>
    <cellStyle name="Normal 2 2 5 3 2" xfId="464"/>
    <cellStyle name="Normal 2 2 6" xfId="465"/>
    <cellStyle name="Normal 2 2 7" xfId="466"/>
    <cellStyle name="Normal 2 2 7 2" xfId="467"/>
    <cellStyle name="Normal 2 2 8" xfId="468"/>
    <cellStyle name="Normal 2 2 9" xfId="469"/>
    <cellStyle name="Normal 2 3" xfId="470"/>
    <cellStyle name="Normal 2 3 2" xfId="471"/>
    <cellStyle name="Normal 2 3 2 2" xfId="472"/>
    <cellStyle name="Normal 2 3 2 2 2" xfId="473"/>
    <cellStyle name="Normal 2 3 2 2 2 2" xfId="474"/>
    <cellStyle name="Normal 2 3 2 2 3" xfId="475"/>
    <cellStyle name="Normal 2 3 2 3" xfId="476"/>
    <cellStyle name="Normal 2 3 2 3 2" xfId="477"/>
    <cellStyle name="Normal 2 3 3" xfId="478"/>
    <cellStyle name="Normal 2 3 4" xfId="479"/>
    <cellStyle name="Normal 2 3 5" xfId="480"/>
    <cellStyle name="Normal 2 3 5 2" xfId="481"/>
    <cellStyle name="Normal 2 3 6" xfId="482"/>
    <cellStyle name="Normal 2 4" xfId="483"/>
    <cellStyle name="Normal 2 5" xfId="484"/>
    <cellStyle name="Normal 2 6" xfId="485"/>
    <cellStyle name="Normal 2 6 2" xfId="486"/>
    <cellStyle name="Normal 2 6 2 2" xfId="487"/>
    <cellStyle name="Normal 2 6 2 2 2" xfId="488"/>
    <cellStyle name="Normal 2 6 2 3" xfId="489"/>
    <cellStyle name="Normal 2 6 3" xfId="490"/>
    <cellStyle name="Normal 2 6 3 2" xfId="491"/>
    <cellStyle name="Normal 2 7" xfId="492"/>
    <cellStyle name="Normal 2 8" xfId="493"/>
    <cellStyle name="Normal 2 8 2" xfId="494"/>
    <cellStyle name="Normal 2 9" xfId="495"/>
    <cellStyle name="Normal 2_kvartaluri statistikuri angarishi (dazgveva) 30_03_09 -IQ 2009" xfId="496"/>
    <cellStyle name="Normal 20" xfId="709"/>
    <cellStyle name="Normal 20 2" xfId="497"/>
    <cellStyle name="Normal 21" xfId="711"/>
    <cellStyle name="Normal 3" xfId="498"/>
    <cellStyle name="Normal 3 10" xfId="712"/>
    <cellStyle name="Normal 3 2" xfId="499"/>
    <cellStyle name="Normal 3 3" xfId="500"/>
    <cellStyle name="Normal 3 4" xfId="501"/>
    <cellStyle name="Normal 3 4 2" xfId="721"/>
    <cellStyle name="Normal 3 4 3" xfId="722"/>
    <cellStyle name="Normal 3 5" xfId="502"/>
    <cellStyle name="Normal 3 6" xfId="503"/>
    <cellStyle name="Normal 3 7" xfId="504"/>
    <cellStyle name="Normal 3 8" xfId="505"/>
    <cellStyle name="Normal 3 9" xfId="506"/>
    <cellStyle name="Normal 33" xfId="507"/>
    <cellStyle name="Normal 33 2" xfId="508"/>
    <cellStyle name="Normal 33 2 2" xfId="509"/>
    <cellStyle name="Normal 33 2 3" xfId="510"/>
    <cellStyle name="Normal 33 3" xfId="511"/>
    <cellStyle name="Normal 33 3 2" xfId="512"/>
    <cellStyle name="Normal 33 3 3" xfId="513"/>
    <cellStyle name="Normal 33 4" xfId="514"/>
    <cellStyle name="Normal 33 4 2" xfId="515"/>
    <cellStyle name="Normal 33 4 3" xfId="516"/>
    <cellStyle name="Normal 33 5" xfId="517"/>
    <cellStyle name="Normal 33 5 2" xfId="518"/>
    <cellStyle name="Normal 33 5 3" xfId="519"/>
    <cellStyle name="Normal 33 6" xfId="520"/>
    <cellStyle name="Normal 33 6 2" xfId="521"/>
    <cellStyle name="Normal 33 6 3" xfId="522"/>
    <cellStyle name="Normal 33 7" xfId="523"/>
    <cellStyle name="Normal 33 8" xfId="524"/>
    <cellStyle name="Normal 34" xfId="525"/>
    <cellStyle name="Normal 34 2" xfId="526"/>
    <cellStyle name="Normal 34 2 2" xfId="527"/>
    <cellStyle name="Normal 34 2 3" xfId="528"/>
    <cellStyle name="Normal 34 3" xfId="529"/>
    <cellStyle name="Normal 34 3 2" xfId="530"/>
    <cellStyle name="Normal 34 3 3" xfId="531"/>
    <cellStyle name="Normal 34 4" xfId="532"/>
    <cellStyle name="Normal 34 4 2" xfId="533"/>
    <cellStyle name="Normal 34 4 3" xfId="534"/>
    <cellStyle name="Normal 34 5" xfId="535"/>
    <cellStyle name="Normal 34 5 2" xfId="536"/>
    <cellStyle name="Normal 34 5 3" xfId="537"/>
    <cellStyle name="Normal 34 6" xfId="538"/>
    <cellStyle name="Normal 34 6 2" xfId="539"/>
    <cellStyle name="Normal 34 6 3" xfId="540"/>
    <cellStyle name="Normal 34 7" xfId="541"/>
    <cellStyle name="Normal 34 8" xfId="542"/>
    <cellStyle name="Normal 35" xfId="543"/>
    <cellStyle name="Normal 35 2" xfId="544"/>
    <cellStyle name="Normal 35 2 2" xfId="545"/>
    <cellStyle name="Normal 35 2 3" xfId="546"/>
    <cellStyle name="Normal 35 3" xfId="547"/>
    <cellStyle name="Normal 35 3 2" xfId="548"/>
    <cellStyle name="Normal 35 3 3" xfId="549"/>
    <cellStyle name="Normal 35 4" xfId="550"/>
    <cellStyle name="Normal 35 4 2" xfId="551"/>
    <cellStyle name="Normal 35 4 3" xfId="552"/>
    <cellStyle name="Normal 35 5" xfId="553"/>
    <cellStyle name="Normal 35 5 2" xfId="554"/>
    <cellStyle name="Normal 35 5 3" xfId="555"/>
    <cellStyle name="Normal 35 6" xfId="556"/>
    <cellStyle name="Normal 35 6 2" xfId="557"/>
    <cellStyle name="Normal 35 6 3" xfId="558"/>
    <cellStyle name="Normal 35 7" xfId="559"/>
    <cellStyle name="Normal 35 8" xfId="560"/>
    <cellStyle name="Normal 4" xfId="561"/>
    <cellStyle name="Normal 4 2" xfId="562"/>
    <cellStyle name="Normal 5" xfId="563"/>
    <cellStyle name="Normal 5 2" xfId="564"/>
    <cellStyle name="Normal 6" xfId="565"/>
    <cellStyle name="Normal 6 2" xfId="566"/>
    <cellStyle name="Normal 7" xfId="567"/>
    <cellStyle name="Normal 7 2" xfId="568"/>
    <cellStyle name="Normal 8" xfId="569"/>
    <cellStyle name="Normal 8 2" xfId="570"/>
    <cellStyle name="Normal 8 3" xfId="571"/>
    <cellStyle name="Normal 9" xfId="572"/>
    <cellStyle name="Normal 9 2" xfId="573"/>
    <cellStyle name="Normal 9 3" xfId="574"/>
    <cellStyle name="Normal 9 4" xfId="575"/>
    <cellStyle name="Normal_BCI Restatement &amp; FS-10.04 (GEL)" xfId="723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10" xfId="716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 9" xfId="708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I81"/>
  <sheetViews>
    <sheetView showGridLines="0" zoomScale="90" zoomScaleNormal="90" workbookViewId="0">
      <pane ySplit="6" topLeftCell="A58" activePane="bottomLeft" state="frozen"/>
      <selection activeCell="C120" sqref="C120"/>
      <selection pane="bottomLeft" activeCell="C78" sqref="C78:F78"/>
    </sheetView>
  </sheetViews>
  <sheetFormatPr defaultColWidth="9.109375" defaultRowHeight="13.8"/>
  <cols>
    <col min="1" max="1" width="2" style="66" customWidth="1"/>
    <col min="2" max="2" width="11" style="66" customWidth="1"/>
    <col min="3" max="3" width="5.88671875" style="66" customWidth="1"/>
    <col min="4" max="4" width="81.6640625" style="66" customWidth="1"/>
    <col min="5" max="6" width="15.6640625" style="66" customWidth="1"/>
    <col min="7" max="16384" width="9.109375" style="66"/>
  </cols>
  <sheetData>
    <row r="1" spans="2:8" ht="15" customHeight="1">
      <c r="B1" s="248" t="s">
        <v>83</v>
      </c>
      <c r="C1" s="248"/>
      <c r="D1" s="249" t="s">
        <v>149</v>
      </c>
      <c r="E1" s="190" t="s">
        <v>197</v>
      </c>
      <c r="F1" s="190"/>
    </row>
    <row r="2" spans="2:8" ht="15" customHeight="1">
      <c r="B2" s="248" t="s">
        <v>148</v>
      </c>
      <c r="C2" s="248"/>
      <c r="D2" s="248"/>
      <c r="E2" s="248"/>
      <c r="F2" s="248"/>
    </row>
    <row r="3" spans="2:8" ht="15" customHeight="1"/>
    <row r="4" spans="2:8" s="250" customFormat="1" ht="12.75" customHeight="1">
      <c r="D4" s="251" t="s">
        <v>198</v>
      </c>
      <c r="E4" s="251"/>
      <c r="F4" s="251"/>
    </row>
    <row r="5" spans="2:8" ht="15" customHeight="1" thickBot="1">
      <c r="E5" s="252" t="s">
        <v>153</v>
      </c>
      <c r="F5" s="252"/>
    </row>
    <row r="6" spans="2:8" s="255" customFormat="1" ht="45" customHeight="1" thickBot="1">
      <c r="B6" s="200" t="s">
        <v>84</v>
      </c>
      <c r="C6" s="253" t="s">
        <v>85</v>
      </c>
      <c r="D6" s="254"/>
      <c r="E6" s="203" t="s">
        <v>154</v>
      </c>
      <c r="F6" s="204" t="s">
        <v>155</v>
      </c>
    </row>
    <row r="7" spans="2:8" s="155" customFormat="1" ht="9" customHeight="1">
      <c r="C7" s="256"/>
      <c r="D7" s="256"/>
      <c r="E7" s="257"/>
      <c r="F7" s="257"/>
    </row>
    <row r="8" spans="2:8" s="155" customFormat="1" ht="15" customHeight="1" thickBot="1">
      <c r="C8" s="258" t="s">
        <v>199</v>
      </c>
      <c r="D8" s="258"/>
      <c r="E8" s="258"/>
      <c r="F8" s="258"/>
    </row>
    <row r="9" spans="2:8" ht="15" customHeight="1">
      <c r="B9" s="259" t="s">
        <v>86</v>
      </c>
      <c r="C9" s="260">
        <v>1</v>
      </c>
      <c r="D9" s="261" t="s">
        <v>200</v>
      </c>
      <c r="E9" s="262">
        <v>14784059.120175269</v>
      </c>
      <c r="F9" s="263">
        <v>18473403.773705646</v>
      </c>
    </row>
    <row r="10" spans="2:8" ht="15" customHeight="1">
      <c r="B10" s="156" t="s">
        <v>87</v>
      </c>
      <c r="C10" s="264">
        <v>2</v>
      </c>
      <c r="D10" s="265" t="s">
        <v>201</v>
      </c>
      <c r="E10" s="68">
        <v>5284459.7562133959</v>
      </c>
      <c r="F10" s="266">
        <v>3775224.8525170074</v>
      </c>
    </row>
    <row r="11" spans="2:8" ht="15" customHeight="1">
      <c r="B11" s="156" t="s">
        <v>88</v>
      </c>
      <c r="C11" s="264">
        <v>3</v>
      </c>
      <c r="D11" s="267" t="s">
        <v>202</v>
      </c>
      <c r="E11" s="68">
        <v>1778037.4344354137</v>
      </c>
      <c r="F11" s="266">
        <v>-2657867.6766946148</v>
      </c>
    </row>
    <row r="12" spans="2:8" ht="15" customHeight="1">
      <c r="B12" s="156" t="s">
        <v>89</v>
      </c>
      <c r="C12" s="264">
        <v>4</v>
      </c>
      <c r="D12" s="268" t="s">
        <v>203</v>
      </c>
      <c r="E12" s="68">
        <v>1728262.6422115001</v>
      </c>
      <c r="F12" s="266">
        <v>118340.89938380304</v>
      </c>
    </row>
    <row r="13" spans="2:8" s="157" customFormat="1" ht="15" customHeight="1">
      <c r="B13" s="156" t="s">
        <v>90</v>
      </c>
      <c r="C13" s="216">
        <v>5</v>
      </c>
      <c r="D13" s="217" t="s">
        <v>204</v>
      </c>
      <c r="E13" s="67">
        <f>E9-E10-E11+E12</f>
        <v>9449824.5717379581</v>
      </c>
      <c r="F13" s="218">
        <f>F9-F10-F11+F12</f>
        <v>17474387.497267056</v>
      </c>
      <c r="G13" s="66"/>
      <c r="H13" s="66"/>
    </row>
    <row r="14" spans="2:8" ht="15" customHeight="1">
      <c r="B14" s="156" t="s">
        <v>91</v>
      </c>
      <c r="C14" s="264">
        <v>6</v>
      </c>
      <c r="D14" s="265" t="s">
        <v>205</v>
      </c>
      <c r="E14" s="68">
        <v>11221117.42866013</v>
      </c>
      <c r="F14" s="266">
        <v>20156091.860735297</v>
      </c>
    </row>
    <row r="15" spans="2:8" ht="15" customHeight="1">
      <c r="B15" s="156" t="s">
        <v>92</v>
      </c>
      <c r="C15" s="264">
        <v>7</v>
      </c>
      <c r="D15" s="265" t="s">
        <v>206</v>
      </c>
      <c r="E15" s="68">
        <v>2877933.3600000031</v>
      </c>
      <c r="F15" s="266">
        <v>5713060.2599999998</v>
      </c>
    </row>
    <row r="16" spans="2:8" ht="15" customHeight="1">
      <c r="B16" s="156" t="s">
        <v>93</v>
      </c>
      <c r="C16" s="264">
        <v>8</v>
      </c>
      <c r="D16" s="267" t="s">
        <v>207</v>
      </c>
      <c r="E16" s="68">
        <v>-2040145.3646815601</v>
      </c>
      <c r="F16" s="266">
        <v>1912099.015854687</v>
      </c>
    </row>
    <row r="17" spans="2:9" ht="15" customHeight="1">
      <c r="B17" s="156" t="s">
        <v>94</v>
      </c>
      <c r="C17" s="264">
        <v>9</v>
      </c>
      <c r="D17" s="267" t="s">
        <v>208</v>
      </c>
      <c r="E17" s="68">
        <v>254346.94999999925</v>
      </c>
      <c r="F17" s="266">
        <v>123158.54300000053</v>
      </c>
    </row>
    <row r="18" spans="2:9" ht="15" customHeight="1">
      <c r="B18" s="156" t="s">
        <v>95</v>
      </c>
      <c r="C18" s="264">
        <v>10</v>
      </c>
      <c r="D18" s="267" t="s">
        <v>209</v>
      </c>
      <c r="E18" s="68">
        <v>901869.20299999998</v>
      </c>
      <c r="F18" s="266">
        <v>946299.42150000017</v>
      </c>
      <c r="I18" s="155"/>
    </row>
    <row r="19" spans="2:9" s="157" customFormat="1" ht="15" customHeight="1">
      <c r="B19" s="156" t="s">
        <v>96</v>
      </c>
      <c r="C19" s="216">
        <v>11</v>
      </c>
      <c r="D19" s="217" t="s">
        <v>210</v>
      </c>
      <c r="E19" s="67">
        <f>E14-E15+E16-E17-E18</f>
        <v>5146822.5509785675</v>
      </c>
      <c r="F19" s="218">
        <f>F14-F15+F16-F17-F18</f>
        <v>15285672.652089983</v>
      </c>
      <c r="G19" s="66"/>
      <c r="H19" s="66"/>
      <c r="I19" s="256"/>
    </row>
    <row r="20" spans="2:9" s="157" customFormat="1" ht="15" customHeight="1">
      <c r="B20" s="156" t="s">
        <v>97</v>
      </c>
      <c r="C20" s="216">
        <v>12</v>
      </c>
      <c r="D20" s="217" t="s">
        <v>211</v>
      </c>
      <c r="E20" s="67"/>
      <c r="F20" s="218"/>
      <c r="G20" s="66"/>
      <c r="H20" s="66"/>
    </row>
    <row r="21" spans="2:9" s="157" customFormat="1" ht="15" customHeight="1">
      <c r="B21" s="156" t="s">
        <v>98</v>
      </c>
      <c r="C21" s="216">
        <v>13</v>
      </c>
      <c r="D21" s="217" t="s">
        <v>212</v>
      </c>
      <c r="E21" s="67">
        <v>388117.60999999975</v>
      </c>
      <c r="F21" s="218">
        <v>-154787.4369036227</v>
      </c>
      <c r="G21" s="66"/>
      <c r="H21" s="66"/>
    </row>
    <row r="22" spans="2:9" s="157" customFormat="1" ht="15" customHeight="1" thickBot="1">
      <c r="B22" s="158" t="s">
        <v>99</v>
      </c>
      <c r="C22" s="269">
        <v>14</v>
      </c>
      <c r="D22" s="270" t="s">
        <v>213</v>
      </c>
      <c r="E22" s="69">
        <f>E13-E19-E20+E21</f>
        <v>4691119.6307593901</v>
      </c>
      <c r="F22" s="72">
        <f>F13-F19-F20+F21</f>
        <v>2033927.4082734503</v>
      </c>
      <c r="G22" s="66"/>
      <c r="H22" s="66"/>
    </row>
    <row r="23" spans="2:9" ht="9" customHeight="1">
      <c r="C23" s="159"/>
      <c r="D23" s="271"/>
      <c r="E23" s="230"/>
      <c r="F23" s="230"/>
    </row>
    <row r="24" spans="2:9" ht="15" customHeight="1" thickBot="1">
      <c r="C24" s="258" t="s">
        <v>214</v>
      </c>
      <c r="D24" s="258"/>
      <c r="E24" s="258"/>
      <c r="F24" s="258"/>
    </row>
    <row r="25" spans="2:9" ht="15" customHeight="1">
      <c r="B25" s="259" t="s">
        <v>100</v>
      </c>
      <c r="C25" s="260">
        <v>15</v>
      </c>
      <c r="D25" s="261" t="s">
        <v>200</v>
      </c>
      <c r="E25" s="262">
        <v>179733.29</v>
      </c>
      <c r="F25" s="263">
        <v>520131.00999999995</v>
      </c>
    </row>
    <row r="26" spans="2:9" ht="15" customHeight="1">
      <c r="B26" s="156" t="s">
        <v>101</v>
      </c>
      <c r="C26" s="264">
        <v>16</v>
      </c>
      <c r="D26" s="265" t="s">
        <v>201</v>
      </c>
      <c r="E26" s="68">
        <v>0</v>
      </c>
      <c r="F26" s="266">
        <v>0</v>
      </c>
    </row>
    <row r="27" spans="2:9" ht="15" customHeight="1">
      <c r="B27" s="156" t="s">
        <v>102</v>
      </c>
      <c r="C27" s="264">
        <v>17</v>
      </c>
      <c r="D27" s="267" t="s">
        <v>202</v>
      </c>
      <c r="E27" s="68">
        <v>-13063.930283471062</v>
      </c>
      <c r="F27" s="266">
        <v>-35726.0519811103</v>
      </c>
    </row>
    <row r="28" spans="2:9" ht="15" customHeight="1">
      <c r="B28" s="156" t="s">
        <v>103</v>
      </c>
      <c r="C28" s="264">
        <v>18</v>
      </c>
      <c r="D28" s="267" t="s">
        <v>203</v>
      </c>
      <c r="E28" s="68"/>
      <c r="F28" s="266"/>
    </row>
    <row r="29" spans="2:9" s="157" customFormat="1" ht="15" customHeight="1">
      <c r="B29" s="156" t="s">
        <v>104</v>
      </c>
      <c r="C29" s="216">
        <v>19</v>
      </c>
      <c r="D29" s="217" t="s">
        <v>215</v>
      </c>
      <c r="E29" s="67">
        <v>192797.22028347108</v>
      </c>
      <c r="F29" s="218">
        <v>555857.06198111025</v>
      </c>
      <c r="G29" s="66"/>
      <c r="H29" s="66"/>
    </row>
    <row r="30" spans="2:9" ht="15" customHeight="1">
      <c r="B30" s="156" t="s">
        <v>105</v>
      </c>
      <c r="C30" s="264">
        <v>20</v>
      </c>
      <c r="D30" s="265" t="s">
        <v>205</v>
      </c>
      <c r="E30" s="68">
        <v>60000</v>
      </c>
      <c r="F30" s="266">
        <v>46000</v>
      </c>
    </row>
    <row r="31" spans="2:9" ht="15" customHeight="1">
      <c r="B31" s="156" t="s">
        <v>106</v>
      </c>
      <c r="C31" s="264">
        <v>21</v>
      </c>
      <c r="D31" s="265" t="s">
        <v>216</v>
      </c>
      <c r="E31" s="68">
        <v>0</v>
      </c>
      <c r="F31" s="266">
        <v>0</v>
      </c>
    </row>
    <row r="32" spans="2:9" ht="15" customHeight="1">
      <c r="B32" s="156" t="s">
        <v>107</v>
      </c>
      <c r="C32" s="264">
        <v>22</v>
      </c>
      <c r="D32" s="267" t="s">
        <v>207</v>
      </c>
      <c r="E32" s="68">
        <v>-84519.89</v>
      </c>
      <c r="F32" s="266">
        <v>78232.636499999993</v>
      </c>
    </row>
    <row r="33" spans="2:8" ht="15" customHeight="1">
      <c r="B33" s="156" t="s">
        <v>108</v>
      </c>
      <c r="C33" s="264">
        <v>23</v>
      </c>
      <c r="D33" s="267" t="s">
        <v>208</v>
      </c>
      <c r="E33" s="68"/>
      <c r="F33" s="266"/>
    </row>
    <row r="34" spans="2:8" ht="15" customHeight="1">
      <c r="B34" s="156" t="s">
        <v>109</v>
      </c>
      <c r="C34" s="264">
        <v>24</v>
      </c>
      <c r="D34" s="267" t="s">
        <v>217</v>
      </c>
      <c r="E34" s="68"/>
      <c r="F34" s="266"/>
    </row>
    <row r="35" spans="2:8" s="157" customFormat="1" ht="15" customHeight="1">
      <c r="B35" s="156" t="s">
        <v>110</v>
      </c>
      <c r="C35" s="216">
        <v>25</v>
      </c>
      <c r="D35" s="217" t="s">
        <v>218</v>
      </c>
      <c r="E35" s="67">
        <v>-24519.89</v>
      </c>
      <c r="F35" s="218">
        <v>124232.63649999999</v>
      </c>
      <c r="G35" s="66"/>
      <c r="H35" s="66"/>
    </row>
    <row r="36" spans="2:8" ht="15" customHeight="1">
      <c r="B36" s="156" t="s">
        <v>111</v>
      </c>
      <c r="C36" s="264">
        <v>26</v>
      </c>
      <c r="D36" s="265" t="s">
        <v>219</v>
      </c>
      <c r="E36" s="68"/>
      <c r="F36" s="266"/>
    </row>
    <row r="37" spans="2:8" ht="15" customHeight="1">
      <c r="B37" s="156" t="s">
        <v>112</v>
      </c>
      <c r="C37" s="264">
        <v>27</v>
      </c>
      <c r="D37" s="267" t="s">
        <v>220</v>
      </c>
      <c r="E37" s="68"/>
      <c r="F37" s="266"/>
    </row>
    <row r="38" spans="2:8" s="157" customFormat="1" ht="15" customHeight="1">
      <c r="B38" s="156" t="s">
        <v>113</v>
      </c>
      <c r="C38" s="216">
        <v>28</v>
      </c>
      <c r="D38" s="217" t="s">
        <v>221</v>
      </c>
      <c r="E38" s="67">
        <v>0</v>
      </c>
      <c r="F38" s="218">
        <v>0</v>
      </c>
      <c r="G38" s="66"/>
      <c r="H38" s="66"/>
    </row>
    <row r="39" spans="2:8" s="157" customFormat="1" ht="15" customHeight="1">
      <c r="B39" s="156" t="s">
        <v>114</v>
      </c>
      <c r="C39" s="216">
        <v>29</v>
      </c>
      <c r="D39" s="217" t="s">
        <v>222</v>
      </c>
      <c r="E39" s="67"/>
      <c r="F39" s="218"/>
      <c r="G39" s="66"/>
      <c r="H39" s="66"/>
    </row>
    <row r="40" spans="2:8" s="157" customFormat="1" ht="15" customHeight="1">
      <c r="B40" s="156" t="s">
        <v>115</v>
      </c>
      <c r="C40" s="216">
        <v>30</v>
      </c>
      <c r="D40" s="217" t="s">
        <v>212</v>
      </c>
      <c r="E40" s="67">
        <v>0</v>
      </c>
      <c r="F40" s="218">
        <v>0</v>
      </c>
      <c r="G40" s="66"/>
      <c r="H40" s="66"/>
    </row>
    <row r="41" spans="2:8" s="157" customFormat="1" ht="15" customHeight="1" thickBot="1">
      <c r="B41" s="158" t="s">
        <v>116</v>
      </c>
      <c r="C41" s="269">
        <v>31</v>
      </c>
      <c r="D41" s="270" t="s">
        <v>223</v>
      </c>
      <c r="E41" s="69">
        <f>E29-E35+E38-E39+E40</f>
        <v>217317.11028347106</v>
      </c>
      <c r="F41" s="72">
        <f>F29-F35+F38-F39+F40</f>
        <v>431624.42548111023</v>
      </c>
      <c r="G41" s="66"/>
      <c r="H41" s="66"/>
    </row>
    <row r="42" spans="2:8" s="256" customFormat="1" ht="9" customHeight="1" thickBot="1">
      <c r="C42" s="159"/>
      <c r="D42" s="272"/>
      <c r="E42" s="70"/>
      <c r="F42" s="70"/>
      <c r="G42" s="66"/>
      <c r="H42" s="66"/>
    </row>
    <row r="43" spans="2:8" s="157" customFormat="1" ht="15" customHeight="1" thickBot="1">
      <c r="B43" s="273" t="s">
        <v>117</v>
      </c>
      <c r="C43" s="274">
        <v>32</v>
      </c>
      <c r="D43" s="275" t="s">
        <v>224</v>
      </c>
      <c r="E43" s="276">
        <f>E22+E41</f>
        <v>4908436.7410428608</v>
      </c>
      <c r="F43" s="277">
        <f>F22+F41</f>
        <v>2465551.8337545604</v>
      </c>
      <c r="G43" s="66"/>
      <c r="H43" s="66"/>
    </row>
    <row r="44" spans="2:8" ht="9" customHeight="1">
      <c r="C44" s="159"/>
      <c r="D44" s="272"/>
      <c r="E44" s="230"/>
      <c r="F44" s="230"/>
    </row>
    <row r="45" spans="2:8" ht="15" customHeight="1" thickBot="1">
      <c r="C45" s="159"/>
      <c r="D45" s="258" t="s">
        <v>225</v>
      </c>
      <c r="E45" s="258"/>
      <c r="F45" s="258"/>
    </row>
    <row r="46" spans="2:8" ht="15" customHeight="1">
      <c r="B46" s="259" t="s">
        <v>118</v>
      </c>
      <c r="C46" s="260">
        <v>33</v>
      </c>
      <c r="D46" s="278" t="s">
        <v>226</v>
      </c>
      <c r="E46" s="262"/>
      <c r="F46" s="263"/>
    </row>
    <row r="47" spans="2:8" ht="15" customHeight="1">
      <c r="B47" s="156" t="s">
        <v>119</v>
      </c>
      <c r="C47" s="264">
        <v>34</v>
      </c>
      <c r="D47" s="265" t="s">
        <v>227</v>
      </c>
      <c r="E47" s="68"/>
      <c r="F47" s="266"/>
    </row>
    <row r="48" spans="2:8" ht="15" customHeight="1">
      <c r="B48" s="279" t="s">
        <v>120</v>
      </c>
      <c r="C48" s="264">
        <v>35</v>
      </c>
      <c r="D48" s="265" t="s">
        <v>228</v>
      </c>
      <c r="E48" s="68"/>
      <c r="F48" s="266"/>
    </row>
    <row r="49" spans="2:8" s="157" customFormat="1" ht="15" customHeight="1" thickBot="1">
      <c r="B49" s="158" t="s">
        <v>121</v>
      </c>
      <c r="C49" s="269">
        <v>36</v>
      </c>
      <c r="D49" s="270" t="s">
        <v>229</v>
      </c>
      <c r="E49" s="69">
        <f>E46-E47-E48</f>
        <v>0</v>
      </c>
      <c r="F49" s="72">
        <f>F46-F47-F48</f>
        <v>0</v>
      </c>
      <c r="G49" s="66"/>
      <c r="H49" s="66"/>
    </row>
    <row r="50" spans="2:8" ht="8.25" customHeight="1">
      <c r="C50" s="159"/>
      <c r="D50" s="271"/>
      <c r="E50" s="230"/>
      <c r="F50" s="230"/>
    </row>
    <row r="51" spans="2:8" ht="15" customHeight="1" thickBot="1">
      <c r="C51" s="258" t="s">
        <v>230</v>
      </c>
      <c r="D51" s="258"/>
      <c r="E51" s="258"/>
      <c r="F51" s="258"/>
    </row>
    <row r="52" spans="2:8" ht="15" customHeight="1">
      <c r="B52" s="259" t="s">
        <v>122</v>
      </c>
      <c r="C52" s="260">
        <v>37</v>
      </c>
      <c r="D52" s="261" t="s">
        <v>231</v>
      </c>
      <c r="E52" s="262">
        <v>899077.43</v>
      </c>
      <c r="F52" s="263">
        <v>860102.35999999987</v>
      </c>
    </row>
    <row r="53" spans="2:8" ht="15" customHeight="1">
      <c r="B53" s="156" t="s">
        <v>123</v>
      </c>
      <c r="C53" s="264">
        <v>38</v>
      </c>
      <c r="D53" s="267" t="s">
        <v>232</v>
      </c>
      <c r="E53" s="68">
        <v>0</v>
      </c>
      <c r="F53" s="266">
        <v>0</v>
      </c>
    </row>
    <row r="54" spans="2:8" ht="15" customHeight="1">
      <c r="B54" s="156" t="s">
        <v>124</v>
      </c>
      <c r="C54" s="264">
        <v>39</v>
      </c>
      <c r="D54" s="267" t="s">
        <v>233</v>
      </c>
      <c r="E54" s="68">
        <v>0</v>
      </c>
      <c r="F54" s="266">
        <v>0</v>
      </c>
    </row>
    <row r="55" spans="2:8" ht="15" customHeight="1">
      <c r="B55" s="156" t="s">
        <v>125</v>
      </c>
      <c r="C55" s="264">
        <v>40</v>
      </c>
      <c r="D55" s="267" t="s">
        <v>234</v>
      </c>
      <c r="E55" s="68">
        <v>0</v>
      </c>
      <c r="F55" s="266">
        <v>0</v>
      </c>
    </row>
    <row r="56" spans="2:8" ht="15" customHeight="1">
      <c r="B56" s="156" t="s">
        <v>126</v>
      </c>
      <c r="C56" s="264">
        <v>41</v>
      </c>
      <c r="D56" s="267" t="s">
        <v>166</v>
      </c>
      <c r="E56" s="68">
        <v>0</v>
      </c>
      <c r="F56" s="266">
        <v>0</v>
      </c>
    </row>
    <row r="57" spans="2:8" ht="15" customHeight="1">
      <c r="B57" s="156" t="s">
        <v>127</v>
      </c>
      <c r="C57" s="264">
        <v>42</v>
      </c>
      <c r="D57" s="267" t="s">
        <v>167</v>
      </c>
      <c r="E57" s="68">
        <v>0</v>
      </c>
      <c r="F57" s="266">
        <v>4671.45</v>
      </c>
    </row>
    <row r="58" spans="2:8" ht="15" customHeight="1">
      <c r="B58" s="156" t="s">
        <v>128</v>
      </c>
      <c r="C58" s="264">
        <v>43</v>
      </c>
      <c r="D58" s="267" t="s">
        <v>171</v>
      </c>
      <c r="E58" s="68">
        <v>0</v>
      </c>
      <c r="F58" s="266">
        <v>0</v>
      </c>
    </row>
    <row r="59" spans="2:8" ht="15" customHeight="1">
      <c r="B59" s="156" t="s">
        <v>129</v>
      </c>
      <c r="C59" s="264">
        <v>44</v>
      </c>
      <c r="D59" s="267" t="s">
        <v>235</v>
      </c>
      <c r="E59" s="68">
        <v>0</v>
      </c>
      <c r="F59" s="266">
        <v>0</v>
      </c>
    </row>
    <row r="60" spans="2:8" ht="15" customHeight="1">
      <c r="B60" s="156" t="s">
        <v>130</v>
      </c>
      <c r="C60" s="264">
        <v>45</v>
      </c>
      <c r="D60" s="267" t="s">
        <v>236</v>
      </c>
      <c r="E60" s="68"/>
      <c r="F60" s="266"/>
    </row>
    <row r="61" spans="2:8" s="271" customFormat="1" ht="15" customHeight="1" thickBot="1">
      <c r="B61" s="158" t="s">
        <v>131</v>
      </c>
      <c r="C61" s="280">
        <v>46</v>
      </c>
      <c r="D61" s="160" t="s">
        <v>237</v>
      </c>
      <c r="E61" s="69">
        <f>SUM(E52:E60)</f>
        <v>899077.43</v>
      </c>
      <c r="F61" s="72">
        <f>SUM(F52:F60)</f>
        <v>864773.80999999982</v>
      </c>
      <c r="G61" s="66"/>
      <c r="H61" s="66"/>
    </row>
    <row r="62" spans="2:8" s="271" customFormat="1" ht="9" customHeight="1">
      <c r="C62" s="159"/>
      <c r="E62" s="70"/>
      <c r="F62" s="70"/>
      <c r="G62" s="66"/>
      <c r="H62" s="66"/>
    </row>
    <row r="63" spans="2:8" s="271" customFormat="1" ht="15" customHeight="1" thickBot="1">
      <c r="C63" s="281" t="s">
        <v>238</v>
      </c>
      <c r="D63" s="281"/>
      <c r="E63" s="281"/>
      <c r="F63" s="281"/>
      <c r="G63" s="66"/>
      <c r="H63" s="66"/>
    </row>
    <row r="64" spans="2:8" ht="15" customHeight="1">
      <c r="B64" s="259" t="s">
        <v>132</v>
      </c>
      <c r="C64" s="260">
        <v>47</v>
      </c>
      <c r="D64" s="282" t="s">
        <v>239</v>
      </c>
      <c r="E64" s="262">
        <v>3018504.0019999999</v>
      </c>
      <c r="F64" s="263">
        <v>3315158.3400000003</v>
      </c>
    </row>
    <row r="65" spans="2:8" ht="15" customHeight="1">
      <c r="B65" s="156" t="s">
        <v>133</v>
      </c>
      <c r="C65" s="264">
        <v>48</v>
      </c>
      <c r="D65" s="283" t="s">
        <v>240</v>
      </c>
      <c r="E65" s="68">
        <v>1026808.3400000001</v>
      </c>
      <c r="F65" s="266">
        <v>1507563.1500000001</v>
      </c>
    </row>
    <row r="66" spans="2:8" ht="15" customHeight="1">
      <c r="B66" s="156" t="s">
        <v>134</v>
      </c>
      <c r="C66" s="264">
        <v>49</v>
      </c>
      <c r="D66" s="283" t="s">
        <v>241</v>
      </c>
      <c r="E66" s="68">
        <v>15035.76</v>
      </c>
      <c r="F66" s="266">
        <v>13929.13</v>
      </c>
    </row>
    <row r="67" spans="2:8" ht="15" customHeight="1">
      <c r="B67" s="156" t="s">
        <v>135</v>
      </c>
      <c r="C67" s="264">
        <v>50</v>
      </c>
      <c r="D67" s="283" t="s">
        <v>242</v>
      </c>
      <c r="E67" s="68">
        <v>227639.12</v>
      </c>
      <c r="F67" s="266">
        <v>296480.34000000003</v>
      </c>
    </row>
    <row r="68" spans="2:8" ht="15" customHeight="1">
      <c r="B68" s="156" t="s">
        <v>136</v>
      </c>
      <c r="C68" s="264">
        <v>51</v>
      </c>
      <c r="D68" s="283" t="s">
        <v>243</v>
      </c>
      <c r="E68" s="68">
        <v>3640.45</v>
      </c>
      <c r="F68" s="266">
        <v>13733.900000000001</v>
      </c>
    </row>
    <row r="69" spans="2:8" ht="15" customHeight="1">
      <c r="B69" s="156" t="s">
        <v>137</v>
      </c>
      <c r="C69" s="264">
        <v>52</v>
      </c>
      <c r="D69" s="283" t="s">
        <v>244</v>
      </c>
      <c r="E69" s="68"/>
      <c r="F69" s="266"/>
    </row>
    <row r="70" spans="2:8" ht="15" customHeight="1" thickBot="1">
      <c r="B70" s="284" t="s">
        <v>138</v>
      </c>
      <c r="C70" s="285">
        <v>53</v>
      </c>
      <c r="D70" s="286" t="s">
        <v>245</v>
      </c>
      <c r="E70" s="287">
        <v>-421888.30999999988</v>
      </c>
      <c r="F70" s="288">
        <v>-697593.34820990881</v>
      </c>
    </row>
    <row r="71" spans="2:8" s="155" customFormat="1" ht="9" customHeight="1" thickBot="1">
      <c r="C71" s="235"/>
      <c r="D71" s="289"/>
      <c r="E71" s="290"/>
      <c r="F71" s="290"/>
      <c r="G71" s="66"/>
      <c r="H71" s="66"/>
    </row>
    <row r="72" spans="2:8" s="157" customFormat="1" ht="15" customHeight="1">
      <c r="B72" s="259" t="s">
        <v>139</v>
      </c>
      <c r="C72" s="211">
        <v>54</v>
      </c>
      <c r="D72" s="212" t="s">
        <v>246</v>
      </c>
      <c r="E72" s="213">
        <f>E43+E49+E61-E64-E65-E66-E67-E68-E69+E70</f>
        <v>1093998.1890428606</v>
      </c>
      <c r="F72" s="214">
        <f>F43+F49+F61-F64-F65-F66-F67-F68-F69+F70</f>
        <v>-2514132.5644553485</v>
      </c>
      <c r="G72" s="66"/>
      <c r="H72" s="66"/>
    </row>
    <row r="73" spans="2:8" s="157" customFormat="1" ht="15" customHeight="1">
      <c r="B73" s="156" t="s">
        <v>140</v>
      </c>
      <c r="C73" s="216">
        <v>55</v>
      </c>
      <c r="D73" s="291" t="s">
        <v>247</v>
      </c>
      <c r="E73" s="67">
        <v>164099.72835642908</v>
      </c>
      <c r="F73" s="218"/>
      <c r="G73" s="66"/>
      <c r="H73" s="66"/>
    </row>
    <row r="74" spans="2:8" s="157" customFormat="1" ht="15" customHeight="1" thickBot="1">
      <c r="B74" s="158" t="s">
        <v>141</v>
      </c>
      <c r="C74" s="269">
        <v>56</v>
      </c>
      <c r="D74" s="270" t="s">
        <v>248</v>
      </c>
      <c r="E74" s="69">
        <f>E72-E73</f>
        <v>929898.4606864315</v>
      </c>
      <c r="F74" s="72">
        <f>F72-F73</f>
        <v>-2514132.5644553485</v>
      </c>
      <c r="G74" s="66"/>
      <c r="H74" s="66"/>
    </row>
    <row r="75" spans="2:8">
      <c r="D75" s="292"/>
    </row>
    <row r="76" spans="2:8">
      <c r="C76" s="189"/>
      <c r="D76" s="189"/>
      <c r="E76" s="189"/>
      <c r="F76" s="189"/>
    </row>
    <row r="77" spans="2:8">
      <c r="C77" s="247"/>
      <c r="D77" s="247"/>
      <c r="E77" s="247"/>
      <c r="F77" s="247"/>
    </row>
    <row r="78" spans="2:8">
      <c r="C78" s="189"/>
      <c r="D78" s="189"/>
      <c r="E78" s="189"/>
      <c r="F78" s="189"/>
    </row>
    <row r="79" spans="2:8">
      <c r="C79" s="247"/>
      <c r="D79" s="247"/>
      <c r="E79" s="247"/>
      <c r="F79" s="247"/>
    </row>
    <row r="80" spans="2:8">
      <c r="C80" s="189"/>
      <c r="D80" s="189"/>
      <c r="E80" s="189"/>
      <c r="F80" s="189"/>
    </row>
    <row r="81" spans="3:6">
      <c r="C81" s="247"/>
      <c r="D81" s="247"/>
      <c r="E81" s="247"/>
      <c r="F81" s="247"/>
    </row>
  </sheetData>
  <mergeCells count="16">
    <mergeCell ref="C78:F78"/>
    <mergeCell ref="C79:F79"/>
    <mergeCell ref="C80:F80"/>
    <mergeCell ref="C81:F81"/>
    <mergeCell ref="C24:F24"/>
    <mergeCell ref="D45:F45"/>
    <mergeCell ref="C51:F51"/>
    <mergeCell ref="C63:F63"/>
    <mergeCell ref="C76:F76"/>
    <mergeCell ref="C77:F77"/>
    <mergeCell ref="B1:C1"/>
    <mergeCell ref="E1:F1"/>
    <mergeCell ref="B2:F2"/>
    <mergeCell ref="D4:F4"/>
    <mergeCell ref="E5:F5"/>
    <mergeCell ref="C8:F8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G58"/>
  <sheetViews>
    <sheetView showGridLines="0" tabSelected="1" zoomScale="90" zoomScaleNormal="90" workbookViewId="0">
      <pane ySplit="6" topLeftCell="A7" activePane="bottomLeft" state="frozen"/>
      <selection pane="bottomLeft" activeCell="C57" sqref="C57:F57"/>
    </sheetView>
  </sheetViews>
  <sheetFormatPr defaultColWidth="9.109375" defaultRowHeight="13.8"/>
  <cols>
    <col min="1" max="1" width="2" style="194" customWidth="1"/>
    <col min="2" max="2" width="11" style="194" customWidth="1"/>
    <col min="3" max="3" width="5.109375" style="194" customWidth="1"/>
    <col min="4" max="4" width="73.6640625" style="194" customWidth="1"/>
    <col min="5" max="6" width="16.109375" style="194" customWidth="1"/>
    <col min="7" max="7" width="12.88671875" style="194" customWidth="1"/>
    <col min="8" max="16384" width="9.109375" style="194"/>
  </cols>
  <sheetData>
    <row r="1" spans="2:6">
      <c r="B1" s="191" t="s">
        <v>83</v>
      </c>
      <c r="C1" s="191"/>
      <c r="D1" s="192" t="s">
        <v>149</v>
      </c>
      <c r="E1" s="193" t="s">
        <v>150</v>
      </c>
      <c r="F1" s="193"/>
    </row>
    <row r="2" spans="2:6">
      <c r="B2" s="195" t="s">
        <v>151</v>
      </c>
      <c r="C2" s="195"/>
      <c r="D2" s="195"/>
      <c r="E2" s="195"/>
      <c r="F2" s="195"/>
    </row>
    <row r="3" spans="2:6">
      <c r="B3" s="196"/>
      <c r="C3" s="196"/>
    </row>
    <row r="4" spans="2:6" ht="18" customHeight="1">
      <c r="B4" s="197"/>
      <c r="C4" s="198" t="s">
        <v>152</v>
      </c>
      <c r="D4" s="199"/>
      <c r="E4" s="199"/>
      <c r="F4" s="199"/>
    </row>
    <row r="5" spans="2:6" ht="14.4" thickBot="1">
      <c r="E5" s="193" t="s">
        <v>153</v>
      </c>
      <c r="F5" s="193"/>
    </row>
    <row r="6" spans="2:6" s="205" customFormat="1" ht="42" thickBot="1">
      <c r="B6" s="200" t="s">
        <v>84</v>
      </c>
      <c r="C6" s="201" t="s">
        <v>85</v>
      </c>
      <c r="D6" s="202"/>
      <c r="E6" s="203" t="s">
        <v>154</v>
      </c>
      <c r="F6" s="204" t="s">
        <v>155</v>
      </c>
    </row>
    <row r="7" spans="2:6" s="205" customFormat="1" ht="6" customHeight="1">
      <c r="C7" s="206"/>
      <c r="D7" s="207"/>
      <c r="E7" s="208"/>
      <c r="F7" s="208"/>
    </row>
    <row r="8" spans="2:6" s="66" customFormat="1" ht="14.4" thickBot="1">
      <c r="C8" s="209" t="s">
        <v>156</v>
      </c>
      <c r="D8" s="209"/>
      <c r="E8" s="209"/>
      <c r="F8" s="209"/>
    </row>
    <row r="9" spans="2:6" s="157" customFormat="1" ht="15" customHeight="1">
      <c r="B9" s="210" t="s">
        <v>86</v>
      </c>
      <c r="C9" s="211">
        <v>1</v>
      </c>
      <c r="D9" s="212" t="s">
        <v>157</v>
      </c>
      <c r="E9" s="213">
        <v>2011976.56</v>
      </c>
      <c r="F9" s="214">
        <v>1879055.2899999998</v>
      </c>
    </row>
    <row r="10" spans="2:6" s="157" customFormat="1" ht="15" customHeight="1">
      <c r="B10" s="215" t="s">
        <v>87</v>
      </c>
      <c r="C10" s="216">
        <v>2</v>
      </c>
      <c r="D10" s="217" t="s">
        <v>158</v>
      </c>
      <c r="E10" s="67">
        <v>5997583.79</v>
      </c>
      <c r="F10" s="218">
        <v>6120426.4199999999</v>
      </c>
    </row>
    <row r="11" spans="2:6" s="157" customFormat="1" ht="15" customHeight="1">
      <c r="B11" s="215" t="s">
        <v>88</v>
      </c>
      <c r="C11" s="216">
        <v>3</v>
      </c>
      <c r="D11" s="217" t="s">
        <v>159</v>
      </c>
      <c r="E11" s="67">
        <v>0</v>
      </c>
      <c r="F11" s="218">
        <v>0</v>
      </c>
    </row>
    <row r="12" spans="2:6" s="157" customFormat="1" ht="15" customHeight="1">
      <c r="B12" s="215" t="s">
        <v>89</v>
      </c>
      <c r="C12" s="216">
        <v>4</v>
      </c>
      <c r="D12" s="219" t="s">
        <v>160</v>
      </c>
      <c r="E12" s="67">
        <v>0</v>
      </c>
      <c r="F12" s="218">
        <v>0</v>
      </c>
    </row>
    <row r="13" spans="2:6" s="157" customFormat="1" ht="27.6">
      <c r="B13" s="215" t="s">
        <v>90</v>
      </c>
      <c r="C13" s="216">
        <v>5</v>
      </c>
      <c r="D13" s="220" t="s">
        <v>161</v>
      </c>
      <c r="E13" s="67">
        <v>0</v>
      </c>
      <c r="F13" s="218">
        <v>0</v>
      </c>
    </row>
    <row r="14" spans="2:6" s="157" customFormat="1" ht="15" customHeight="1">
      <c r="B14" s="215" t="s">
        <v>91</v>
      </c>
      <c r="C14" s="216">
        <v>6</v>
      </c>
      <c r="D14" s="219" t="s">
        <v>162</v>
      </c>
      <c r="E14" s="67">
        <v>4283218.4627598897</v>
      </c>
      <c r="F14" s="218">
        <v>4980023.5938605005</v>
      </c>
    </row>
    <row r="15" spans="2:6" s="157" customFormat="1" ht="15" customHeight="1">
      <c r="B15" s="215" t="s">
        <v>92</v>
      </c>
      <c r="C15" s="216">
        <v>7</v>
      </c>
      <c r="D15" s="217" t="s">
        <v>163</v>
      </c>
      <c r="E15" s="67">
        <v>4754795.2223868016</v>
      </c>
      <c r="F15" s="218">
        <v>8591612.9368458875</v>
      </c>
    </row>
    <row r="16" spans="2:6" s="157" customFormat="1" ht="15" customHeight="1">
      <c r="B16" s="215" t="s">
        <v>93</v>
      </c>
      <c r="C16" s="216">
        <v>8</v>
      </c>
      <c r="D16" s="219" t="s">
        <v>164</v>
      </c>
      <c r="E16" s="67">
        <v>54434.509999999995</v>
      </c>
      <c r="F16" s="218">
        <v>87286.06</v>
      </c>
    </row>
    <row r="17" spans="2:7" s="157" customFormat="1" ht="15" customHeight="1">
      <c r="B17" s="215" t="s">
        <v>94</v>
      </c>
      <c r="C17" s="216">
        <v>9</v>
      </c>
      <c r="D17" s="217" t="s">
        <v>165</v>
      </c>
      <c r="E17" s="67">
        <v>0</v>
      </c>
      <c r="F17" s="218">
        <v>0</v>
      </c>
    </row>
    <row r="18" spans="2:7" s="157" customFormat="1" ht="15" customHeight="1">
      <c r="B18" s="215" t="s">
        <v>95</v>
      </c>
      <c r="C18" s="216">
        <v>10</v>
      </c>
      <c r="D18" s="217" t="s">
        <v>166</v>
      </c>
      <c r="E18" s="67">
        <v>0</v>
      </c>
      <c r="F18" s="218">
        <v>0</v>
      </c>
    </row>
    <row r="19" spans="2:7" s="157" customFormat="1" ht="15" customHeight="1">
      <c r="B19" s="215" t="s">
        <v>96</v>
      </c>
      <c r="C19" s="216">
        <v>11</v>
      </c>
      <c r="D19" s="217" t="s">
        <v>167</v>
      </c>
      <c r="E19" s="67">
        <v>14801.449999999999</v>
      </c>
      <c r="F19" s="218">
        <v>14801.449999999999</v>
      </c>
    </row>
    <row r="20" spans="2:7" s="157" customFormat="1" ht="15" customHeight="1">
      <c r="B20" s="215" t="s">
        <v>97</v>
      </c>
      <c r="C20" s="216">
        <v>12</v>
      </c>
      <c r="D20" s="217" t="s">
        <v>168</v>
      </c>
      <c r="E20" s="67">
        <v>3246963.4672186994</v>
      </c>
      <c r="F20" s="218">
        <v>1264353.8750072001</v>
      </c>
    </row>
    <row r="21" spans="2:7" s="157" customFormat="1" ht="15" customHeight="1">
      <c r="B21" s="215" t="s">
        <v>98</v>
      </c>
      <c r="C21" s="216">
        <v>13</v>
      </c>
      <c r="D21" s="217" t="s">
        <v>169</v>
      </c>
      <c r="E21" s="67">
        <v>141543.04999999999</v>
      </c>
      <c r="F21" s="218">
        <v>125913.59</v>
      </c>
    </row>
    <row r="22" spans="2:7" s="157" customFormat="1" ht="15" customHeight="1">
      <c r="B22" s="215" t="s">
        <v>99</v>
      </c>
      <c r="C22" s="216">
        <v>14</v>
      </c>
      <c r="D22" s="217" t="s">
        <v>170</v>
      </c>
      <c r="E22" s="67">
        <v>1288686.02</v>
      </c>
      <c r="F22" s="67">
        <v>1519865.3000000003</v>
      </c>
    </row>
    <row r="23" spans="2:7" s="157" customFormat="1" ht="15" customHeight="1">
      <c r="B23" s="215" t="s">
        <v>100</v>
      </c>
      <c r="C23" s="216">
        <v>15</v>
      </c>
      <c r="D23" s="217" t="s">
        <v>171</v>
      </c>
      <c r="E23" s="67">
        <v>0</v>
      </c>
      <c r="F23" s="218">
        <v>0</v>
      </c>
    </row>
    <row r="24" spans="2:7" s="157" customFormat="1" ht="15" customHeight="1">
      <c r="B24" s="215" t="s">
        <v>101</v>
      </c>
      <c r="C24" s="216">
        <v>16</v>
      </c>
      <c r="D24" s="217" t="s">
        <v>172</v>
      </c>
      <c r="E24" s="67">
        <v>32453.560000000005</v>
      </c>
      <c r="F24" s="218">
        <v>65323.62999999999</v>
      </c>
    </row>
    <row r="25" spans="2:7" s="157" customFormat="1" ht="15" customHeight="1">
      <c r="B25" s="215" t="s">
        <v>102</v>
      </c>
      <c r="C25" s="216">
        <v>17</v>
      </c>
      <c r="D25" s="217" t="s">
        <v>173</v>
      </c>
      <c r="E25" s="67"/>
      <c r="F25" s="218"/>
    </row>
    <row r="26" spans="2:7" s="157" customFormat="1" ht="15" customHeight="1">
      <c r="B26" s="215" t="s">
        <v>103</v>
      </c>
      <c r="C26" s="216">
        <v>18</v>
      </c>
      <c r="D26" s="221" t="s">
        <v>174</v>
      </c>
      <c r="E26" s="67">
        <v>927828.30999999994</v>
      </c>
      <c r="F26" s="218">
        <v>563726.44999999995</v>
      </c>
    </row>
    <row r="27" spans="2:7" s="227" customFormat="1" ht="15" customHeight="1" thickBot="1">
      <c r="B27" s="222" t="s">
        <v>104</v>
      </c>
      <c r="C27" s="223">
        <v>19</v>
      </c>
      <c r="D27" s="224" t="s">
        <v>175</v>
      </c>
      <c r="E27" s="225">
        <f>SUM(E9:E26)</f>
        <v>22754284.40236539</v>
      </c>
      <c r="F27" s="226">
        <f>SUM(F9:F26)</f>
        <v>25212388.595713586</v>
      </c>
      <c r="G27" s="157"/>
    </row>
    <row r="28" spans="2:7" s="66" customFormat="1" ht="6" customHeight="1">
      <c r="B28" s="228"/>
      <c r="C28" s="159"/>
      <c r="D28" s="229"/>
      <c r="E28" s="230"/>
      <c r="F28" s="230"/>
      <c r="G28" s="157"/>
    </row>
    <row r="29" spans="2:7" s="66" customFormat="1" ht="14.4" thickBot="1">
      <c r="B29" s="228"/>
      <c r="C29" s="209" t="s">
        <v>176</v>
      </c>
      <c r="D29" s="209"/>
      <c r="E29" s="209"/>
      <c r="F29" s="209"/>
      <c r="G29" s="157"/>
    </row>
    <row r="30" spans="2:7" s="157" customFormat="1" ht="15" customHeight="1">
      <c r="B30" s="210" t="s">
        <v>105</v>
      </c>
      <c r="C30" s="211">
        <v>20</v>
      </c>
      <c r="D30" s="231" t="s">
        <v>177</v>
      </c>
      <c r="E30" s="213">
        <v>10368821.043533519</v>
      </c>
      <c r="F30" s="214">
        <v>10728512.789093595</v>
      </c>
    </row>
    <row r="31" spans="2:7" s="157" customFormat="1" ht="15" customHeight="1">
      <c r="B31" s="215" t="s">
        <v>106</v>
      </c>
      <c r="C31" s="216">
        <v>21</v>
      </c>
      <c r="D31" s="232" t="s">
        <v>178</v>
      </c>
      <c r="E31" s="67">
        <v>3874763.3856460555</v>
      </c>
      <c r="F31" s="218">
        <v>6630686.4393309671</v>
      </c>
    </row>
    <row r="32" spans="2:7" s="157" customFormat="1" ht="15" customHeight="1">
      <c r="B32" s="215" t="s">
        <v>107</v>
      </c>
      <c r="C32" s="216">
        <v>22</v>
      </c>
      <c r="D32" s="219" t="s">
        <v>179</v>
      </c>
      <c r="E32" s="67"/>
      <c r="F32" s="218"/>
    </row>
    <row r="33" spans="2:7" s="157" customFormat="1" ht="15" customHeight="1">
      <c r="B33" s="215" t="s">
        <v>108</v>
      </c>
      <c r="C33" s="216">
        <v>23</v>
      </c>
      <c r="D33" s="232" t="s">
        <v>180</v>
      </c>
      <c r="E33" s="67">
        <v>0</v>
      </c>
      <c r="F33" s="218">
        <v>551236.43999999994</v>
      </c>
    </row>
    <row r="34" spans="2:7" s="157" customFormat="1" ht="15" customHeight="1">
      <c r="B34" s="215" t="s">
        <v>109</v>
      </c>
      <c r="C34" s="216">
        <v>24</v>
      </c>
      <c r="D34" s="232" t="s">
        <v>181</v>
      </c>
      <c r="E34" s="67">
        <v>0</v>
      </c>
      <c r="F34" s="218">
        <v>0</v>
      </c>
    </row>
    <row r="35" spans="2:7" s="157" customFormat="1" ht="15" customHeight="1">
      <c r="B35" s="215" t="s">
        <v>110</v>
      </c>
      <c r="C35" s="216">
        <v>25</v>
      </c>
      <c r="D35" s="232" t="s">
        <v>182</v>
      </c>
      <c r="E35" s="67">
        <v>0</v>
      </c>
      <c r="F35" s="218">
        <v>0</v>
      </c>
    </row>
    <row r="36" spans="2:7" s="157" customFormat="1" ht="15" customHeight="1">
      <c r="B36" s="215" t="s">
        <v>111</v>
      </c>
      <c r="C36" s="216">
        <v>26</v>
      </c>
      <c r="D36" s="232" t="s">
        <v>183</v>
      </c>
      <c r="E36" s="67">
        <v>0</v>
      </c>
      <c r="F36" s="218">
        <v>0</v>
      </c>
    </row>
    <row r="37" spans="2:7" s="157" customFormat="1" ht="15" customHeight="1">
      <c r="B37" s="215" t="s">
        <v>112</v>
      </c>
      <c r="C37" s="216">
        <v>27</v>
      </c>
      <c r="D37" s="232" t="s">
        <v>184</v>
      </c>
      <c r="E37" s="67">
        <v>281341.66000000003</v>
      </c>
      <c r="F37" s="218">
        <v>202002.29</v>
      </c>
    </row>
    <row r="38" spans="2:7" s="157" customFormat="1" ht="15" customHeight="1">
      <c r="B38" s="215" t="s">
        <v>113</v>
      </c>
      <c r="C38" s="216">
        <v>28</v>
      </c>
      <c r="D38" s="232" t="s">
        <v>185</v>
      </c>
      <c r="E38" s="67"/>
      <c r="F38" s="218"/>
    </row>
    <row r="39" spans="2:7" s="157" customFormat="1" ht="15" customHeight="1">
      <c r="B39" s="215" t="s">
        <v>114</v>
      </c>
      <c r="C39" s="216">
        <v>29</v>
      </c>
      <c r="D39" s="232" t="s">
        <v>186</v>
      </c>
      <c r="E39" s="67">
        <v>1087904.0183564292</v>
      </c>
      <c r="F39" s="218">
        <v>888394.8</v>
      </c>
    </row>
    <row r="40" spans="2:7" s="227" customFormat="1" ht="15" customHeight="1" thickBot="1">
      <c r="B40" s="222" t="s">
        <v>115</v>
      </c>
      <c r="C40" s="223">
        <v>30</v>
      </c>
      <c r="D40" s="233" t="s">
        <v>187</v>
      </c>
      <c r="E40" s="225">
        <f>SUM(E30:E39)</f>
        <v>15612830.107536005</v>
      </c>
      <c r="F40" s="226">
        <f>SUM(F30:F39)</f>
        <v>19000832.758424565</v>
      </c>
      <c r="G40" s="157"/>
    </row>
    <row r="41" spans="2:7" s="155" customFormat="1" ht="6" customHeight="1">
      <c r="B41" s="234"/>
      <c r="C41" s="235"/>
      <c r="D41" s="229"/>
      <c r="E41" s="230"/>
      <c r="F41" s="230"/>
      <c r="G41" s="157"/>
    </row>
    <row r="42" spans="2:7" s="66" customFormat="1" ht="14.4" thickBot="1">
      <c r="B42" s="236"/>
      <c r="C42" s="209" t="s">
        <v>188</v>
      </c>
      <c r="D42" s="209"/>
      <c r="E42" s="209"/>
      <c r="F42" s="209"/>
      <c r="G42" s="157"/>
    </row>
    <row r="43" spans="2:7" s="157" customFormat="1" ht="15" customHeight="1">
      <c r="B43" s="210" t="s">
        <v>116</v>
      </c>
      <c r="C43" s="211">
        <v>31</v>
      </c>
      <c r="D43" s="231" t="s">
        <v>189</v>
      </c>
      <c r="E43" s="213">
        <v>24799516</v>
      </c>
      <c r="F43" s="214">
        <v>24799516</v>
      </c>
    </row>
    <row r="44" spans="2:7" s="157" customFormat="1" ht="15" customHeight="1">
      <c r="B44" s="215" t="s">
        <v>117</v>
      </c>
      <c r="C44" s="216">
        <v>32</v>
      </c>
      <c r="D44" s="232" t="s">
        <v>190</v>
      </c>
      <c r="E44" s="67"/>
      <c r="F44" s="218"/>
    </row>
    <row r="45" spans="2:7" s="157" customFormat="1" ht="15" customHeight="1">
      <c r="B45" s="215" t="s">
        <v>118</v>
      </c>
      <c r="C45" s="216">
        <v>33</v>
      </c>
      <c r="D45" s="232" t="s">
        <v>191</v>
      </c>
      <c r="E45" s="67"/>
      <c r="F45" s="218"/>
    </row>
    <row r="46" spans="2:7" s="157" customFormat="1" ht="15" customHeight="1">
      <c r="B46" s="215" t="s">
        <v>119</v>
      </c>
      <c r="C46" s="216">
        <v>34</v>
      </c>
      <c r="D46" s="232" t="s">
        <v>192</v>
      </c>
      <c r="E46" s="67">
        <v>-18767098.732710976</v>
      </c>
      <c r="F46" s="218">
        <v>-16252966.168255629</v>
      </c>
    </row>
    <row r="47" spans="2:7" s="157" customFormat="1" ht="15" customHeight="1">
      <c r="B47" s="215" t="s">
        <v>120</v>
      </c>
      <c r="C47" s="216">
        <v>35</v>
      </c>
      <c r="D47" s="232" t="s">
        <v>193</v>
      </c>
      <c r="E47" s="67">
        <v>929898.4606864315</v>
      </c>
      <c r="F47" s="218">
        <v>-2514132.5644553485</v>
      </c>
    </row>
    <row r="48" spans="2:7" s="157" customFormat="1" ht="15" customHeight="1">
      <c r="B48" s="215" t="s">
        <v>121</v>
      </c>
      <c r="C48" s="216">
        <v>36</v>
      </c>
      <c r="D48" s="232" t="s">
        <v>194</v>
      </c>
      <c r="E48" s="67">
        <v>179138.57</v>
      </c>
      <c r="F48" s="218">
        <v>179138.57</v>
      </c>
    </row>
    <row r="49" spans="2:7" s="227" customFormat="1" ht="15" customHeight="1">
      <c r="B49" s="215" t="s">
        <v>122</v>
      </c>
      <c r="C49" s="237">
        <v>37</v>
      </c>
      <c r="D49" s="238" t="s">
        <v>195</v>
      </c>
      <c r="E49" s="239">
        <v>7141454.2979754554</v>
      </c>
      <c r="F49" s="240">
        <v>6211555.8372890223</v>
      </c>
      <c r="G49" s="157"/>
    </row>
    <row r="50" spans="2:7" s="227" customFormat="1" ht="15" customHeight="1" thickBot="1">
      <c r="B50" s="222" t="s">
        <v>123</v>
      </c>
      <c r="C50" s="241">
        <v>38</v>
      </c>
      <c r="D50" s="242" t="s">
        <v>196</v>
      </c>
      <c r="E50" s="243">
        <f>E40+E49</f>
        <v>22754284.405511461</v>
      </c>
      <c r="F50" s="244">
        <f>F40+F49</f>
        <v>25212388.595713586</v>
      </c>
      <c r="G50" s="157"/>
    </row>
    <row r="51" spans="2:7" s="245" customFormat="1">
      <c r="E51" s="246">
        <f>E50-E27</f>
        <v>3.1460709869861603E-3</v>
      </c>
    </row>
    <row r="52" spans="2:7" s="245" customFormat="1"/>
    <row r="53" spans="2:7">
      <c r="C53" s="189"/>
      <c r="D53" s="189"/>
      <c r="E53" s="189"/>
      <c r="F53" s="189"/>
    </row>
    <row r="54" spans="2:7">
      <c r="C54" s="247"/>
      <c r="D54" s="247"/>
      <c r="E54" s="247"/>
      <c r="F54" s="247"/>
    </row>
    <row r="55" spans="2:7">
      <c r="C55" s="189"/>
      <c r="D55" s="189"/>
      <c r="E55" s="189"/>
      <c r="F55" s="189"/>
    </row>
    <row r="56" spans="2:7">
      <c r="C56" s="247"/>
      <c r="D56" s="247"/>
      <c r="E56" s="247"/>
      <c r="F56" s="247"/>
    </row>
    <row r="57" spans="2:7" ht="15" customHeight="1">
      <c r="C57" s="189"/>
      <c r="D57" s="189"/>
      <c r="E57" s="189"/>
      <c r="F57" s="189"/>
    </row>
    <row r="58" spans="2:7">
      <c r="C58" s="247"/>
      <c r="D58" s="247"/>
      <c r="E58" s="247"/>
      <c r="F58" s="247"/>
    </row>
  </sheetData>
  <mergeCells count="14">
    <mergeCell ref="C57:F57"/>
    <mergeCell ref="C58:F58"/>
    <mergeCell ref="C29:F29"/>
    <mergeCell ref="C42:F42"/>
    <mergeCell ref="C53:F53"/>
    <mergeCell ref="C54:F54"/>
    <mergeCell ref="C55:F55"/>
    <mergeCell ref="C56:F56"/>
    <mergeCell ref="B1:C1"/>
    <mergeCell ref="E1:F1"/>
    <mergeCell ref="B2:F2"/>
    <mergeCell ref="C4:F4"/>
    <mergeCell ref="E5:F5"/>
    <mergeCell ref="C8:F8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XEY58"/>
  <sheetViews>
    <sheetView topLeftCell="A7" zoomScale="70" zoomScaleNormal="70" zoomScaleSheetLayoutView="50" workbookViewId="0">
      <pane ySplit="4" topLeftCell="A20" activePane="bottomLeft" state="frozen"/>
      <selection activeCell="A7" sqref="A7"/>
      <selection pane="bottomLeft" activeCell="P22" sqref="P22"/>
    </sheetView>
  </sheetViews>
  <sheetFormatPr defaultColWidth="9.109375" defaultRowHeight="13.8"/>
  <cols>
    <col min="1" max="1" width="6" style="5" customWidth="1"/>
    <col min="2" max="2" width="49.5546875" style="5" customWidth="1"/>
    <col min="3" max="3" width="9.6640625" style="5" bestFit="1" customWidth="1"/>
    <col min="4" max="4" width="10.6640625" style="5" customWidth="1"/>
    <col min="5" max="5" width="10" style="5" customWidth="1"/>
    <col min="6" max="6" width="12.33203125" style="5" customWidth="1"/>
    <col min="7" max="7" width="13.33203125" style="5" customWidth="1"/>
    <col min="8" max="8" width="19.109375" style="5" customWidth="1"/>
    <col min="9" max="9" width="13.44140625" style="5" customWidth="1"/>
    <col min="10" max="10" width="13.5546875" style="5" bestFit="1" customWidth="1"/>
    <col min="11" max="15" width="13.44140625" style="5" customWidth="1"/>
    <col min="16" max="16" width="12.88671875" style="5" customWidth="1"/>
    <col min="17" max="17" width="12.6640625" style="5" customWidth="1"/>
    <col min="18" max="18" width="12.109375" style="5" customWidth="1"/>
    <col min="19" max="19" width="11.44140625" style="5" customWidth="1"/>
    <col min="20" max="20" width="12.44140625" style="5" customWidth="1"/>
    <col min="21" max="21" width="12.6640625" style="5" customWidth="1"/>
    <col min="22" max="22" width="12" style="5" customWidth="1"/>
    <col min="23" max="23" width="11.6640625" style="5" customWidth="1"/>
    <col min="24" max="24" width="12" style="5" customWidth="1"/>
    <col min="25" max="25" width="14" style="5" customWidth="1"/>
    <col min="26" max="27" width="12.6640625" style="5" customWidth="1"/>
    <col min="28" max="28" width="3" style="5" customWidth="1"/>
    <col min="29" max="32" width="9.109375" style="5" customWidth="1"/>
    <col min="33" max="34" width="10.33203125" style="5" customWidth="1"/>
    <col min="35" max="36" width="10.6640625" style="5" customWidth="1"/>
    <col min="37" max="38" width="9.109375" style="5" customWidth="1"/>
    <col min="39" max="16384" width="9.109375" style="5"/>
  </cols>
  <sheetData>
    <row r="1" spans="1:38" ht="14.4" thickBot="1">
      <c r="A1" s="31" t="s">
        <v>142</v>
      </c>
      <c r="B1" s="31"/>
      <c r="C1" s="62"/>
      <c r="D1" s="62"/>
      <c r="E1" s="62"/>
      <c r="F1" s="62"/>
      <c r="G1" s="62"/>
      <c r="H1" s="62"/>
    </row>
    <row r="2" spans="1:38" ht="14.4" thickBot="1">
      <c r="A2" s="63" t="s">
        <v>144</v>
      </c>
      <c r="B2" s="31"/>
      <c r="C2" s="62"/>
      <c r="D2" s="62"/>
      <c r="E2" s="62"/>
      <c r="F2" s="62"/>
      <c r="G2" s="62"/>
      <c r="H2" s="62"/>
    </row>
    <row r="3" spans="1:38">
      <c r="A3" s="64" t="s">
        <v>145</v>
      </c>
      <c r="C3" s="62"/>
      <c r="D3" s="62"/>
      <c r="E3" s="62"/>
      <c r="F3" s="62"/>
      <c r="G3" s="62"/>
      <c r="H3" s="62"/>
      <c r="V3" s="71"/>
      <c r="W3" s="71"/>
      <c r="X3" s="71"/>
      <c r="Y3" s="71"/>
      <c r="Z3" s="71"/>
      <c r="AA3" s="71"/>
    </row>
    <row r="4" spans="1:38">
      <c r="A4" s="64" t="s">
        <v>146</v>
      </c>
      <c r="C4" s="62"/>
      <c r="D4" s="62"/>
      <c r="E4" s="62"/>
      <c r="F4" s="62"/>
      <c r="G4" s="62"/>
      <c r="H4" s="62"/>
    </row>
    <row r="5" spans="1:38">
      <c r="A5" s="62"/>
      <c r="B5" s="62"/>
      <c r="C5" s="62"/>
      <c r="D5" s="62"/>
      <c r="E5" s="62"/>
      <c r="F5" s="62"/>
      <c r="G5" s="62"/>
      <c r="H5" s="62"/>
    </row>
    <row r="6" spans="1:38" ht="15" customHeight="1">
      <c r="A6" s="62"/>
      <c r="B6" s="62"/>
      <c r="C6" s="185" t="s">
        <v>81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C6" s="187" t="s">
        <v>82</v>
      </c>
      <c r="AD6" s="187"/>
      <c r="AE6" s="187"/>
      <c r="AF6" s="187"/>
      <c r="AG6" s="187"/>
      <c r="AH6" s="187"/>
      <c r="AI6" s="187"/>
      <c r="AJ6" s="187"/>
      <c r="AK6" s="187"/>
      <c r="AL6" s="187"/>
    </row>
    <row r="7" spans="1:38" ht="45.75" customHeight="1" thickBot="1">
      <c r="A7" s="62"/>
      <c r="B7" s="62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C7" s="188"/>
      <c r="AD7" s="188"/>
      <c r="AE7" s="188"/>
      <c r="AF7" s="188"/>
      <c r="AG7" s="188"/>
      <c r="AH7" s="188"/>
      <c r="AI7" s="188"/>
      <c r="AJ7" s="188"/>
      <c r="AK7" s="188"/>
      <c r="AL7" s="188"/>
    </row>
    <row r="8" spans="1:38" s="1" customFormat="1" ht="89.25" customHeight="1">
      <c r="A8" s="162" t="s">
        <v>23</v>
      </c>
      <c r="B8" s="165" t="s">
        <v>69</v>
      </c>
      <c r="C8" s="170" t="s">
        <v>22</v>
      </c>
      <c r="D8" s="171"/>
      <c r="E8" s="171"/>
      <c r="F8" s="171"/>
      <c r="G8" s="171"/>
      <c r="H8" s="177" t="s">
        <v>143</v>
      </c>
      <c r="I8" s="171" t="s">
        <v>70</v>
      </c>
      <c r="J8" s="171"/>
      <c r="K8" s="171" t="s">
        <v>71</v>
      </c>
      <c r="L8" s="171"/>
      <c r="M8" s="171"/>
      <c r="N8" s="171"/>
      <c r="O8" s="171"/>
      <c r="P8" s="171" t="s">
        <v>72</v>
      </c>
      <c r="Q8" s="172"/>
      <c r="R8" s="170" t="s">
        <v>73</v>
      </c>
      <c r="S8" s="171"/>
      <c r="T8" s="171"/>
      <c r="U8" s="171"/>
      <c r="V8" s="171"/>
      <c r="W8" s="171"/>
      <c r="X8" s="171"/>
      <c r="Y8" s="171"/>
      <c r="Z8" s="171" t="s">
        <v>76</v>
      </c>
      <c r="AA8" s="165"/>
      <c r="AC8" s="180" t="s">
        <v>70</v>
      </c>
      <c r="AD8" s="171"/>
      <c r="AE8" s="171" t="s">
        <v>71</v>
      </c>
      <c r="AF8" s="171"/>
      <c r="AG8" s="171" t="s">
        <v>77</v>
      </c>
      <c r="AH8" s="171"/>
      <c r="AI8" s="171" t="s">
        <v>78</v>
      </c>
      <c r="AJ8" s="171"/>
      <c r="AK8" s="171" t="s">
        <v>76</v>
      </c>
      <c r="AL8" s="165"/>
    </row>
    <row r="9" spans="1:38" s="1" customFormat="1" ht="49.95" customHeight="1">
      <c r="A9" s="163"/>
      <c r="B9" s="166"/>
      <c r="C9" s="168" t="s">
        <v>15</v>
      </c>
      <c r="D9" s="169"/>
      <c r="E9" s="169"/>
      <c r="F9" s="169"/>
      <c r="G9" s="8" t="s">
        <v>16</v>
      </c>
      <c r="H9" s="178"/>
      <c r="I9" s="173" t="s">
        <v>0</v>
      </c>
      <c r="J9" s="173" t="s">
        <v>1</v>
      </c>
      <c r="K9" s="169" t="s">
        <v>0</v>
      </c>
      <c r="L9" s="169"/>
      <c r="M9" s="169"/>
      <c r="N9" s="169"/>
      <c r="O9" s="8" t="s">
        <v>1</v>
      </c>
      <c r="P9" s="173" t="s">
        <v>79</v>
      </c>
      <c r="Q9" s="175" t="s">
        <v>80</v>
      </c>
      <c r="R9" s="168" t="s">
        <v>74</v>
      </c>
      <c r="S9" s="169"/>
      <c r="T9" s="169"/>
      <c r="U9" s="169"/>
      <c r="V9" s="169" t="s">
        <v>75</v>
      </c>
      <c r="W9" s="169"/>
      <c r="X9" s="169"/>
      <c r="Y9" s="169"/>
      <c r="Z9" s="173" t="s">
        <v>17</v>
      </c>
      <c r="AA9" s="175" t="s">
        <v>18</v>
      </c>
      <c r="AC9" s="181" t="s">
        <v>0</v>
      </c>
      <c r="AD9" s="173" t="s">
        <v>1</v>
      </c>
      <c r="AE9" s="173" t="s">
        <v>0</v>
      </c>
      <c r="AF9" s="173" t="s">
        <v>1</v>
      </c>
      <c r="AG9" s="173" t="s">
        <v>79</v>
      </c>
      <c r="AH9" s="173" t="s">
        <v>80</v>
      </c>
      <c r="AI9" s="173" t="s">
        <v>74</v>
      </c>
      <c r="AJ9" s="173" t="s">
        <v>75</v>
      </c>
      <c r="AK9" s="173" t="s">
        <v>17</v>
      </c>
      <c r="AL9" s="175" t="s">
        <v>18</v>
      </c>
    </row>
    <row r="10" spans="1:38" s="1" customFormat="1" ht="102.75" customHeight="1" thickBot="1">
      <c r="A10" s="164"/>
      <c r="B10" s="167"/>
      <c r="C10" s="3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179"/>
      <c r="I10" s="174"/>
      <c r="J10" s="174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174"/>
      <c r="Q10" s="176"/>
      <c r="R10" s="3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174"/>
      <c r="AA10" s="176"/>
      <c r="AC10" s="182"/>
      <c r="AD10" s="174"/>
      <c r="AE10" s="174"/>
      <c r="AF10" s="174"/>
      <c r="AG10" s="174"/>
      <c r="AH10" s="174"/>
      <c r="AI10" s="174"/>
      <c r="AJ10" s="174"/>
      <c r="AK10" s="174"/>
      <c r="AL10" s="176"/>
    </row>
    <row r="11" spans="1:38" ht="24.9" customHeight="1" thickBot="1">
      <c r="A11" s="94" t="s">
        <v>24</v>
      </c>
      <c r="B11" s="97" t="s">
        <v>25</v>
      </c>
      <c r="C11" s="3">
        <v>3012</v>
      </c>
      <c r="D11" s="3">
        <v>232</v>
      </c>
      <c r="E11" s="3">
        <v>2660</v>
      </c>
      <c r="F11" s="3">
        <v>5904</v>
      </c>
      <c r="G11" s="3">
        <v>3799</v>
      </c>
      <c r="H11" s="114"/>
      <c r="I11" s="3">
        <v>186017.97999999998</v>
      </c>
      <c r="J11" s="3">
        <v>0</v>
      </c>
      <c r="K11" s="3">
        <v>103103.18000000001</v>
      </c>
      <c r="L11" s="3">
        <v>2280.83</v>
      </c>
      <c r="M11" s="3">
        <v>74349.279999999999</v>
      </c>
      <c r="N11" s="3">
        <v>179733.29</v>
      </c>
      <c r="O11" s="3">
        <v>0</v>
      </c>
      <c r="P11" s="3">
        <v>192797.22028347108</v>
      </c>
      <c r="Q11" s="3">
        <v>192797.22028347108</v>
      </c>
      <c r="R11" s="3">
        <v>0</v>
      </c>
      <c r="S11" s="3">
        <v>0</v>
      </c>
      <c r="T11" s="3">
        <v>60000</v>
      </c>
      <c r="U11" s="3">
        <v>60000</v>
      </c>
      <c r="V11" s="3">
        <v>0</v>
      </c>
      <c r="W11" s="3">
        <v>0</v>
      </c>
      <c r="X11" s="3">
        <v>60000</v>
      </c>
      <c r="Y11" s="3">
        <v>60000</v>
      </c>
      <c r="Z11" s="3">
        <v>-24519.885999999999</v>
      </c>
      <c r="AA11" s="3">
        <v>-24519.885999999999</v>
      </c>
      <c r="AC11" s="3">
        <f t="shared" ref="AA11:AC11" si="0">SUM(AC12:AC15)</f>
        <v>0</v>
      </c>
      <c r="AD11" s="3">
        <f t="shared" ref="AD11" si="1">SUM(AD12:AD15)</f>
        <v>0</v>
      </c>
      <c r="AE11" s="3">
        <f t="shared" ref="AE11" si="2">SUM(AE12:AE15)</f>
        <v>0</v>
      </c>
      <c r="AF11" s="3">
        <f t="shared" ref="AF11" si="3">SUM(AF12:AF15)</f>
        <v>0</v>
      </c>
      <c r="AG11" s="3">
        <f t="shared" ref="AG11" si="4">SUM(AG12:AG15)</f>
        <v>0</v>
      </c>
      <c r="AH11" s="3">
        <f t="shared" ref="AH11" si="5">SUM(AH12:AH15)</f>
        <v>0</v>
      </c>
      <c r="AI11" s="3">
        <f t="shared" ref="AI11" si="6">SUM(AI12:AI15)</f>
        <v>0</v>
      </c>
      <c r="AJ11" s="3">
        <f t="shared" ref="AJ11" si="7">SUM(AJ12:AJ15)</f>
        <v>0</v>
      </c>
      <c r="AK11" s="3">
        <f t="shared" ref="AK11" si="8">SUM(AK12:AK15)</f>
        <v>0</v>
      </c>
      <c r="AL11" s="3">
        <f t="shared" ref="AL11" si="9">SUM(AL12:AL15)</f>
        <v>0</v>
      </c>
    </row>
    <row r="12" spans="1:38" s="4" customFormat="1" ht="24.9" customHeight="1">
      <c r="A12" s="10"/>
      <c r="B12" s="16" t="s">
        <v>26</v>
      </c>
      <c r="C12" s="26">
        <v>3012</v>
      </c>
      <c r="D12" s="26">
        <v>232</v>
      </c>
      <c r="E12" s="26">
        <v>2660</v>
      </c>
      <c r="F12" s="26">
        <v>5904</v>
      </c>
      <c r="G12" s="26">
        <v>3799</v>
      </c>
      <c r="H12" s="20"/>
      <c r="I12" s="26">
        <v>186017.97999999998</v>
      </c>
      <c r="J12" s="26">
        <v>0</v>
      </c>
      <c r="K12" s="26">
        <v>103103.18000000001</v>
      </c>
      <c r="L12" s="26">
        <v>2280.83</v>
      </c>
      <c r="M12" s="26">
        <v>74349.279999999999</v>
      </c>
      <c r="N12" s="26">
        <v>179733.29</v>
      </c>
      <c r="O12" s="26">
        <v>0</v>
      </c>
      <c r="P12" s="35">
        <v>192797.22028347108</v>
      </c>
      <c r="Q12" s="36">
        <v>192797.22028347108</v>
      </c>
      <c r="R12" s="119">
        <v>0</v>
      </c>
      <c r="S12" s="119">
        <v>0</v>
      </c>
      <c r="T12" s="119">
        <v>60000</v>
      </c>
      <c r="U12" s="119">
        <v>60000</v>
      </c>
      <c r="V12" s="136">
        <v>0</v>
      </c>
      <c r="W12" s="136">
        <v>0</v>
      </c>
      <c r="X12" s="136">
        <v>60000</v>
      </c>
      <c r="Y12" s="35">
        <v>60000</v>
      </c>
      <c r="Z12" s="26">
        <v>-24519.885999999999</v>
      </c>
      <c r="AA12" s="26">
        <v>-24519.885999999999</v>
      </c>
      <c r="AC12" s="34"/>
      <c r="AD12" s="35"/>
      <c r="AE12" s="35"/>
      <c r="AF12" s="35"/>
      <c r="AG12" s="35"/>
      <c r="AH12" s="35"/>
      <c r="AI12" s="35"/>
      <c r="AJ12" s="35"/>
      <c r="AK12" s="35"/>
      <c r="AL12" s="36"/>
    </row>
    <row r="13" spans="1:38" ht="24.9" customHeight="1">
      <c r="A13" s="11"/>
      <c r="B13" s="33" t="s">
        <v>27</v>
      </c>
      <c r="C13" s="26"/>
      <c r="D13" s="26"/>
      <c r="E13" s="26"/>
      <c r="F13" s="26"/>
      <c r="G13" s="26"/>
      <c r="H13" s="52"/>
      <c r="I13" s="26">
        <v>0</v>
      </c>
      <c r="J13" s="26">
        <v>0</v>
      </c>
      <c r="K13" s="27"/>
      <c r="L13" s="27"/>
      <c r="M13" s="27"/>
      <c r="N13" s="26"/>
      <c r="O13" s="27"/>
      <c r="P13" s="35">
        <v>0</v>
      </c>
      <c r="Q13" s="36">
        <v>0</v>
      </c>
      <c r="R13" s="119"/>
      <c r="S13" s="119"/>
      <c r="T13" s="119"/>
      <c r="U13" s="119"/>
      <c r="V13" s="135"/>
      <c r="W13" s="38"/>
      <c r="X13" s="38"/>
      <c r="Y13" s="38"/>
      <c r="Z13" s="26"/>
      <c r="AA13" s="26"/>
      <c r="AC13" s="37"/>
      <c r="AD13" s="38"/>
      <c r="AE13" s="38"/>
      <c r="AF13" s="38"/>
      <c r="AG13" s="38"/>
      <c r="AH13" s="38"/>
      <c r="AI13" s="38"/>
      <c r="AJ13" s="38"/>
      <c r="AK13" s="38"/>
      <c r="AL13" s="39"/>
    </row>
    <row r="14" spans="1:38" ht="24.9" customHeight="1">
      <c r="A14" s="11"/>
      <c r="B14" s="33" t="s">
        <v>28</v>
      </c>
      <c r="C14" s="26"/>
      <c r="D14" s="26"/>
      <c r="E14" s="26"/>
      <c r="F14" s="26"/>
      <c r="G14" s="26"/>
      <c r="H14" s="52"/>
      <c r="I14" s="26">
        <v>0</v>
      </c>
      <c r="J14" s="26">
        <v>0</v>
      </c>
      <c r="K14" s="27"/>
      <c r="L14" s="27"/>
      <c r="M14" s="27"/>
      <c r="N14" s="26"/>
      <c r="O14" s="27"/>
      <c r="P14" s="35">
        <v>0</v>
      </c>
      <c r="Q14" s="36">
        <v>0</v>
      </c>
      <c r="R14" s="119"/>
      <c r="S14" s="119"/>
      <c r="T14" s="119"/>
      <c r="U14" s="119"/>
      <c r="V14" s="135"/>
      <c r="W14" s="38"/>
      <c r="X14" s="38"/>
      <c r="Y14" s="38"/>
      <c r="Z14" s="26"/>
      <c r="AA14" s="26"/>
      <c r="AC14" s="37"/>
      <c r="AD14" s="38"/>
      <c r="AE14" s="38"/>
      <c r="AF14" s="38"/>
      <c r="AG14" s="38"/>
      <c r="AH14" s="38"/>
      <c r="AI14" s="38"/>
      <c r="AJ14" s="38"/>
      <c r="AK14" s="38"/>
      <c r="AL14" s="39"/>
    </row>
    <row r="15" spans="1:38" ht="24.9" customHeight="1" thickBot="1">
      <c r="A15" s="12"/>
      <c r="B15" s="17" t="s">
        <v>29</v>
      </c>
      <c r="C15" s="26"/>
      <c r="D15" s="26"/>
      <c r="E15" s="26"/>
      <c r="F15" s="26"/>
      <c r="G15" s="26"/>
      <c r="H15" s="21"/>
      <c r="I15" s="26">
        <v>0</v>
      </c>
      <c r="J15" s="26">
        <v>0</v>
      </c>
      <c r="K15" s="28"/>
      <c r="L15" s="28"/>
      <c r="M15" s="28"/>
      <c r="N15" s="26"/>
      <c r="O15" s="28"/>
      <c r="P15" s="35">
        <v>0</v>
      </c>
      <c r="Q15" s="36">
        <v>0</v>
      </c>
      <c r="R15" s="119"/>
      <c r="S15" s="119"/>
      <c r="T15" s="119"/>
      <c r="U15" s="119"/>
      <c r="V15" s="135"/>
      <c r="W15" s="41"/>
      <c r="X15" s="41"/>
      <c r="Y15" s="41"/>
      <c r="Z15" s="26"/>
      <c r="AA15" s="26"/>
      <c r="AC15" s="40"/>
      <c r="AD15" s="41"/>
      <c r="AE15" s="41"/>
      <c r="AF15" s="41"/>
      <c r="AG15" s="41"/>
      <c r="AH15" s="41"/>
      <c r="AI15" s="41"/>
      <c r="AJ15" s="41"/>
      <c r="AK15" s="41"/>
      <c r="AL15" s="42"/>
    </row>
    <row r="16" spans="1:38" ht="24.9" customHeight="1" thickBot="1">
      <c r="A16" s="94" t="s">
        <v>30</v>
      </c>
      <c r="B16" s="97" t="s">
        <v>11</v>
      </c>
      <c r="C16" s="3">
        <v>6421</v>
      </c>
      <c r="D16" s="3">
        <v>2334</v>
      </c>
      <c r="E16" s="3">
        <v>3049</v>
      </c>
      <c r="F16" s="3">
        <v>11804</v>
      </c>
      <c r="G16" s="3">
        <v>6373</v>
      </c>
      <c r="H16" s="114"/>
      <c r="I16" s="113">
        <v>77186.528900000019</v>
      </c>
      <c r="J16" s="3">
        <v>0</v>
      </c>
      <c r="K16" s="3">
        <v>6914.3099999999995</v>
      </c>
      <c r="L16" s="3">
        <v>62996.767750000006</v>
      </c>
      <c r="M16" s="3">
        <v>3052.1800000000003</v>
      </c>
      <c r="N16" s="3">
        <v>72963.257750000019</v>
      </c>
      <c r="O16" s="3">
        <v>0</v>
      </c>
      <c r="P16" s="3">
        <v>74389.525710210699</v>
      </c>
      <c r="Q16" s="3">
        <v>74389.525710210699</v>
      </c>
      <c r="R16" s="113">
        <v>0</v>
      </c>
      <c r="S16" s="113">
        <v>21</v>
      </c>
      <c r="T16" s="113">
        <v>0</v>
      </c>
      <c r="U16" s="113">
        <v>21</v>
      </c>
      <c r="V16" s="3">
        <v>0</v>
      </c>
      <c r="W16" s="3">
        <v>21</v>
      </c>
      <c r="X16" s="3">
        <v>0</v>
      </c>
      <c r="Y16" s="3">
        <v>21</v>
      </c>
      <c r="Z16" s="3">
        <v>-8614.8910369999958</v>
      </c>
      <c r="AA16" s="3">
        <v>-8614.8910369999958</v>
      </c>
      <c r="AC16" s="97"/>
      <c r="AD16" s="3"/>
      <c r="AE16" s="3"/>
      <c r="AF16" s="3"/>
      <c r="AG16" s="3"/>
      <c r="AH16" s="3"/>
      <c r="AI16" s="3"/>
      <c r="AJ16" s="3"/>
      <c r="AK16" s="3"/>
      <c r="AL16" s="3"/>
    </row>
    <row r="17" spans="1:16379" ht="24.9" customHeight="1" thickBot="1">
      <c r="A17" s="94" t="s">
        <v>31</v>
      </c>
      <c r="B17" s="97" t="s">
        <v>32</v>
      </c>
      <c r="C17" s="3">
        <v>11521</v>
      </c>
      <c r="D17" s="3">
        <v>1252</v>
      </c>
      <c r="E17" s="3">
        <v>2975</v>
      </c>
      <c r="F17" s="3">
        <v>15748</v>
      </c>
      <c r="G17" s="3">
        <v>11667</v>
      </c>
      <c r="H17" s="114"/>
      <c r="I17" s="3">
        <v>262207.16511499998</v>
      </c>
      <c r="J17" s="3">
        <v>200</v>
      </c>
      <c r="K17" s="3">
        <v>-271.80222599999979</v>
      </c>
      <c r="L17" s="3">
        <v>43059.543622999976</v>
      </c>
      <c r="M17" s="3">
        <v>19639.809999999998</v>
      </c>
      <c r="N17" s="3">
        <v>62427.551396999981</v>
      </c>
      <c r="O17" s="3">
        <v>200</v>
      </c>
      <c r="P17" s="3">
        <v>188972.98897069611</v>
      </c>
      <c r="Q17" s="3">
        <v>188785.72145459612</v>
      </c>
      <c r="R17" s="3">
        <v>13200</v>
      </c>
      <c r="S17" s="3">
        <v>558.65</v>
      </c>
      <c r="T17" s="3">
        <v>0</v>
      </c>
      <c r="U17" s="3">
        <v>13758.65</v>
      </c>
      <c r="V17" s="3">
        <v>13200</v>
      </c>
      <c r="W17" s="3">
        <v>558.65</v>
      </c>
      <c r="X17" s="3">
        <v>0</v>
      </c>
      <c r="Y17" s="3">
        <v>13758.65</v>
      </c>
      <c r="Z17" s="3">
        <v>-27266.460647385</v>
      </c>
      <c r="AA17" s="3">
        <v>-27266.460647385</v>
      </c>
      <c r="AC17" s="97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</row>
    <row r="18" spans="1:16379" s="66" customFormat="1" ht="24.9" customHeight="1">
      <c r="A18" s="14"/>
      <c r="B18" s="79" t="s">
        <v>33</v>
      </c>
      <c r="C18" s="98">
        <v>11027</v>
      </c>
      <c r="D18" s="98">
        <v>10</v>
      </c>
      <c r="E18" s="98">
        <v>2758</v>
      </c>
      <c r="F18" s="98">
        <v>13795</v>
      </c>
      <c r="G18" s="98">
        <v>10503</v>
      </c>
      <c r="H18" s="20"/>
      <c r="I18" s="98">
        <v>166663.25</v>
      </c>
      <c r="J18" s="98">
        <v>0</v>
      </c>
      <c r="K18" s="98">
        <v>-14731.859999999997</v>
      </c>
      <c r="L18" s="98">
        <v>324</v>
      </c>
      <c r="M18" s="98">
        <v>15018.73</v>
      </c>
      <c r="N18" s="98">
        <v>610.87000000000262</v>
      </c>
      <c r="O18" s="98">
        <v>0</v>
      </c>
      <c r="P18" s="73">
        <v>133827.46169512125</v>
      </c>
      <c r="Q18" s="75">
        <v>133760.69528002126</v>
      </c>
      <c r="R18" s="121">
        <v>13200</v>
      </c>
      <c r="S18" s="121">
        <v>0</v>
      </c>
      <c r="T18" s="121">
        <v>0</v>
      </c>
      <c r="U18" s="121">
        <v>13200</v>
      </c>
      <c r="V18" s="98">
        <v>13200</v>
      </c>
      <c r="W18" s="98">
        <v>0</v>
      </c>
      <c r="X18" s="98">
        <v>0</v>
      </c>
      <c r="Y18" s="98">
        <v>13200</v>
      </c>
      <c r="Z18" s="99">
        <v>-25337.043907249998</v>
      </c>
      <c r="AA18" s="99">
        <v>-25337.043907249998</v>
      </c>
      <c r="AC18" s="74"/>
      <c r="AD18" s="73"/>
      <c r="AE18" s="73"/>
      <c r="AF18" s="73"/>
      <c r="AG18" s="73"/>
      <c r="AH18" s="73"/>
      <c r="AI18" s="73"/>
      <c r="AJ18" s="73"/>
      <c r="AK18" s="73"/>
      <c r="AL18" s="75"/>
    </row>
    <row r="19" spans="1:16379" s="66" customFormat="1" ht="24.9" customHeight="1" thickBot="1">
      <c r="A19" s="13"/>
      <c r="B19" s="80" t="s">
        <v>34</v>
      </c>
      <c r="C19" s="95">
        <v>494</v>
      </c>
      <c r="D19" s="95">
        <v>1242</v>
      </c>
      <c r="E19" s="95">
        <v>217</v>
      </c>
      <c r="F19" s="95">
        <v>1953</v>
      </c>
      <c r="G19" s="95">
        <v>1164</v>
      </c>
      <c r="H19" s="21"/>
      <c r="I19" s="95">
        <v>95543.915114999967</v>
      </c>
      <c r="J19" s="95">
        <v>200</v>
      </c>
      <c r="K19" s="95">
        <v>14460.057773999997</v>
      </c>
      <c r="L19" s="95">
        <v>42735.543622999976</v>
      </c>
      <c r="M19" s="95">
        <v>4621.08</v>
      </c>
      <c r="N19" s="95">
        <v>61816.681396999978</v>
      </c>
      <c r="O19" s="98">
        <v>200</v>
      </c>
      <c r="P19" s="76">
        <v>55145.527275574859</v>
      </c>
      <c r="Q19" s="78">
        <v>55025.026174574858</v>
      </c>
      <c r="R19" s="122">
        <v>0</v>
      </c>
      <c r="S19" s="122">
        <v>558.65</v>
      </c>
      <c r="T19" s="122">
        <v>0</v>
      </c>
      <c r="U19" s="122">
        <v>558.65</v>
      </c>
      <c r="V19" s="95">
        <v>0</v>
      </c>
      <c r="W19" s="95">
        <v>558.65</v>
      </c>
      <c r="X19" s="95">
        <v>0</v>
      </c>
      <c r="Y19" s="95">
        <v>558.65</v>
      </c>
      <c r="Z19" s="96">
        <v>-1929.4167401350023</v>
      </c>
      <c r="AA19" s="96">
        <v>-1929.4167401350023</v>
      </c>
      <c r="AC19" s="77"/>
      <c r="AD19" s="76"/>
      <c r="AE19" s="76"/>
      <c r="AF19" s="76"/>
      <c r="AG19" s="76"/>
      <c r="AH19" s="76"/>
      <c r="AI19" s="76"/>
      <c r="AJ19" s="76"/>
      <c r="AK19" s="76"/>
      <c r="AL19" s="78"/>
    </row>
    <row r="20" spans="1:16379" ht="24.9" customHeight="1" thickBot="1">
      <c r="A20" s="94" t="s">
        <v>35</v>
      </c>
      <c r="B20" s="97" t="s">
        <v>2</v>
      </c>
      <c r="C20" s="3">
        <v>9220</v>
      </c>
      <c r="D20" s="3">
        <v>602</v>
      </c>
      <c r="E20" s="3">
        <v>5109</v>
      </c>
      <c r="F20" s="3">
        <v>14931</v>
      </c>
      <c r="G20" s="3">
        <v>9389</v>
      </c>
      <c r="H20" s="114"/>
      <c r="I20" s="113">
        <v>5242703.9400000023</v>
      </c>
      <c r="J20" s="3">
        <v>0</v>
      </c>
      <c r="K20" s="3">
        <v>3672242.26</v>
      </c>
      <c r="L20" s="3">
        <v>105767.70000000001</v>
      </c>
      <c r="M20" s="3">
        <v>882857.50000000012</v>
      </c>
      <c r="N20" s="3">
        <v>4660867.46</v>
      </c>
      <c r="O20" s="3">
        <v>0</v>
      </c>
      <c r="P20" s="3">
        <v>4549657.181182689</v>
      </c>
      <c r="Q20" s="3">
        <v>4549657.181182689</v>
      </c>
      <c r="R20" s="113">
        <v>1034699.2356473939</v>
      </c>
      <c r="S20" s="113">
        <v>11976.535290894642</v>
      </c>
      <c r="T20" s="113">
        <v>4439885.0290617114</v>
      </c>
      <c r="U20" s="113">
        <v>5486560.7999999998</v>
      </c>
      <c r="V20" s="3">
        <v>1034699.2356473939</v>
      </c>
      <c r="W20" s="3">
        <v>11976.535290894642</v>
      </c>
      <c r="X20" s="3">
        <v>4439885.0290617114</v>
      </c>
      <c r="Y20" s="3">
        <v>5486560.7999999998</v>
      </c>
      <c r="Z20" s="3">
        <v>3075807.1960001411</v>
      </c>
      <c r="AA20" s="3">
        <v>3075807.1960001411</v>
      </c>
      <c r="AC20" s="97"/>
      <c r="AD20" s="3"/>
      <c r="AE20" s="3"/>
      <c r="AF20" s="3"/>
      <c r="AG20" s="3"/>
      <c r="AH20" s="3"/>
      <c r="AI20" s="3"/>
      <c r="AJ20" s="3"/>
      <c r="AK20" s="3"/>
      <c r="AL20" s="3"/>
    </row>
    <row r="21" spans="1:16379" ht="24.9" customHeight="1" thickBot="1">
      <c r="A21" s="94" t="s">
        <v>36</v>
      </c>
      <c r="B21" s="97" t="s">
        <v>37</v>
      </c>
      <c r="C21" s="97">
        <v>680</v>
      </c>
      <c r="D21" s="97">
        <v>2964</v>
      </c>
      <c r="E21" s="97">
        <v>2405</v>
      </c>
      <c r="F21" s="97">
        <v>6049</v>
      </c>
      <c r="G21" s="97">
        <v>3638</v>
      </c>
      <c r="H21" s="114"/>
      <c r="I21" s="97">
        <v>4861450.5797279971</v>
      </c>
      <c r="J21" s="97">
        <v>2242989.0458516995</v>
      </c>
      <c r="K21" s="97">
        <v>428940.77973099996</v>
      </c>
      <c r="L21" s="97">
        <v>1009254.0169479999</v>
      </c>
      <c r="M21" s="97">
        <v>2573409.7806199999</v>
      </c>
      <c r="N21" s="97">
        <v>4011604.5772989998</v>
      </c>
      <c r="O21" s="97">
        <v>2000801.3496632001</v>
      </c>
      <c r="P21" s="97">
        <v>3787631.2248431249</v>
      </c>
      <c r="Q21" s="97">
        <v>1901511.0442230247</v>
      </c>
      <c r="R21" s="97">
        <v>140977.76</v>
      </c>
      <c r="S21" s="97">
        <v>969550.63000000012</v>
      </c>
      <c r="T21" s="97">
        <v>1774502.61</v>
      </c>
      <c r="U21" s="97">
        <v>2885031</v>
      </c>
      <c r="V21" s="97">
        <v>71937.130000000019</v>
      </c>
      <c r="W21" s="97">
        <v>495577.65999999724</v>
      </c>
      <c r="X21" s="97">
        <v>910335.13000000012</v>
      </c>
      <c r="Y21" s="97">
        <v>1477849.9199999971</v>
      </c>
      <c r="Z21" s="97">
        <v>3656763.8965430572</v>
      </c>
      <c r="AA21" s="97">
        <v>1863527.7365430545</v>
      </c>
      <c r="AC21" s="97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</row>
    <row r="22" spans="1:16379" ht="24.9" customHeight="1">
      <c r="A22" s="14"/>
      <c r="B22" s="6" t="s">
        <v>147</v>
      </c>
      <c r="C22" s="99">
        <v>680</v>
      </c>
      <c r="D22" s="99">
        <v>2964</v>
      </c>
      <c r="E22" s="99">
        <v>2405</v>
      </c>
      <c r="F22" s="26">
        <v>6049</v>
      </c>
      <c r="G22" s="26">
        <v>3638</v>
      </c>
      <c r="H22" s="26">
        <v>6049</v>
      </c>
      <c r="I22" s="26">
        <v>4861450.5797279971</v>
      </c>
      <c r="J22" s="26">
        <v>2242989.0458516995</v>
      </c>
      <c r="K22" s="26">
        <v>428940.77973099996</v>
      </c>
      <c r="L22" s="26">
        <v>1009254.0169479999</v>
      </c>
      <c r="M22" s="26">
        <v>2573409.7806199999</v>
      </c>
      <c r="N22" s="26">
        <v>4011604.5772989998</v>
      </c>
      <c r="O22" s="26">
        <v>2000801.3496632001</v>
      </c>
      <c r="P22" s="26">
        <v>3787631.2248431249</v>
      </c>
      <c r="Q22" s="61">
        <v>1901511.0442230247</v>
      </c>
      <c r="R22" s="119">
        <v>140977.76</v>
      </c>
      <c r="S22" s="119">
        <v>969550.63000000012</v>
      </c>
      <c r="T22" s="119">
        <v>1774502.61</v>
      </c>
      <c r="U22" s="119">
        <v>2885031</v>
      </c>
      <c r="V22" s="35">
        <v>71937.130000000019</v>
      </c>
      <c r="W22" s="35">
        <v>495577.65999999724</v>
      </c>
      <c r="X22" s="35">
        <v>910335.13000000012</v>
      </c>
      <c r="Y22" s="35">
        <v>1477849.9199999971</v>
      </c>
      <c r="Z22" s="161">
        <v>3656763.8965430572</v>
      </c>
      <c r="AA22" s="161">
        <v>1863527.7365430545</v>
      </c>
      <c r="AC22" s="34"/>
      <c r="AD22" s="35"/>
      <c r="AE22" s="35"/>
      <c r="AF22" s="35"/>
      <c r="AG22" s="35"/>
      <c r="AH22" s="35"/>
      <c r="AI22" s="35"/>
      <c r="AJ22" s="35"/>
      <c r="AK22" s="35"/>
      <c r="AL22" s="36"/>
    </row>
    <row r="23" spans="1:16379" ht="24.9" customHeight="1" thickBot="1">
      <c r="A23" s="12"/>
      <c r="B23" s="18" t="s">
        <v>38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60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60">
        <v>0</v>
      </c>
      <c r="Q23" s="61">
        <v>0</v>
      </c>
      <c r="R23" s="123">
        <v>0</v>
      </c>
      <c r="S23" s="123">
        <v>0</v>
      </c>
      <c r="T23" s="123">
        <v>0</v>
      </c>
      <c r="U23" s="123">
        <v>0</v>
      </c>
      <c r="V23" s="60">
        <v>0</v>
      </c>
      <c r="W23" s="60">
        <v>0</v>
      </c>
      <c r="X23" s="60">
        <v>0</v>
      </c>
      <c r="Y23" s="60">
        <v>0</v>
      </c>
      <c r="Z23" s="26">
        <v>0</v>
      </c>
      <c r="AA23" s="26">
        <v>0</v>
      </c>
      <c r="AC23" s="59"/>
      <c r="AD23" s="60"/>
      <c r="AE23" s="60"/>
      <c r="AF23" s="60"/>
      <c r="AG23" s="60"/>
      <c r="AH23" s="60"/>
      <c r="AI23" s="60"/>
      <c r="AJ23" s="60"/>
      <c r="AK23" s="60"/>
      <c r="AL23" s="61"/>
    </row>
    <row r="24" spans="1:16379" ht="24.9" customHeight="1" thickBot="1">
      <c r="A24" s="9" t="s">
        <v>39</v>
      </c>
      <c r="B24" s="3" t="s">
        <v>40</v>
      </c>
      <c r="C24" s="97">
        <v>7268</v>
      </c>
      <c r="D24" s="97">
        <v>418857</v>
      </c>
      <c r="E24" s="97">
        <v>1240</v>
      </c>
      <c r="F24" s="97">
        <v>427365</v>
      </c>
      <c r="G24" s="97">
        <v>32598</v>
      </c>
      <c r="H24" s="114"/>
      <c r="I24" s="97">
        <v>1772307.8360602683</v>
      </c>
      <c r="J24" s="97">
        <v>255876.11177000011</v>
      </c>
      <c r="K24" s="97">
        <v>136433.74334878431</v>
      </c>
      <c r="L24" s="97">
        <v>1329317.0252164837</v>
      </c>
      <c r="M24" s="97">
        <v>161943.22749999998</v>
      </c>
      <c r="N24" s="97">
        <v>1627693.9960652683</v>
      </c>
      <c r="O24" s="97">
        <v>211898.94432330009</v>
      </c>
      <c r="P24" s="97">
        <v>1633766.7127331563</v>
      </c>
      <c r="Q24" s="97">
        <v>1442631.9890306562</v>
      </c>
      <c r="R24" s="97">
        <v>36009.254705882355</v>
      </c>
      <c r="S24" s="97">
        <v>211239.40395424835</v>
      </c>
      <c r="T24" s="97">
        <v>129500.04999999999</v>
      </c>
      <c r="U24" s="97">
        <v>376748.70866013068</v>
      </c>
      <c r="V24" s="97">
        <v>20786.504705882351</v>
      </c>
      <c r="W24" s="97">
        <v>150760.80395424837</v>
      </c>
      <c r="X24" s="97">
        <v>64750.009999999995</v>
      </c>
      <c r="Y24" s="97">
        <v>236297.31866013072</v>
      </c>
      <c r="Z24" s="97">
        <v>313059.25481234322</v>
      </c>
      <c r="AA24" s="97">
        <v>175674.60481234334</v>
      </c>
      <c r="AC24" s="97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</row>
    <row r="25" spans="1:16379" s="93" customFormat="1" ht="24.9" customHeight="1">
      <c r="A25" s="14"/>
      <c r="B25" s="79" t="s">
        <v>41</v>
      </c>
      <c r="C25" s="141">
        <v>6748</v>
      </c>
      <c r="D25" s="141">
        <v>417183</v>
      </c>
      <c r="E25" s="141">
        <v>0</v>
      </c>
      <c r="F25" s="141">
        <v>423931</v>
      </c>
      <c r="G25" s="141">
        <v>29997</v>
      </c>
      <c r="H25" s="142">
        <v>423931</v>
      </c>
      <c r="I25" s="141">
        <v>1202899.5915032681</v>
      </c>
      <c r="J25" s="143">
        <v>0</v>
      </c>
      <c r="K25" s="141">
        <v>62567.401960784337</v>
      </c>
      <c r="L25" s="141">
        <v>1140332.1895424838</v>
      </c>
      <c r="M25" s="141">
        <v>0</v>
      </c>
      <c r="N25" s="141">
        <v>1202899.5915032681</v>
      </c>
      <c r="O25" s="141">
        <v>0</v>
      </c>
      <c r="P25" s="142">
        <v>1247902.6119098414</v>
      </c>
      <c r="Q25" s="144">
        <v>1247902.6119098414</v>
      </c>
      <c r="R25" s="140">
        <v>2953.9047058823535</v>
      </c>
      <c r="S25" s="140">
        <v>90283.243954248348</v>
      </c>
      <c r="T25" s="140">
        <v>0</v>
      </c>
      <c r="U25" s="140">
        <v>93237.148660130697</v>
      </c>
      <c r="V25" s="141">
        <v>2953.9047058823535</v>
      </c>
      <c r="W25" s="141">
        <v>90283.243954248348</v>
      </c>
      <c r="X25" s="141">
        <v>0</v>
      </c>
      <c r="Y25" s="140">
        <v>93237.148660130697</v>
      </c>
      <c r="Z25" s="141">
        <v>46009.646470588224</v>
      </c>
      <c r="AA25" s="141">
        <v>46009.646470588224</v>
      </c>
      <c r="AB25" s="5"/>
      <c r="AC25" s="137"/>
      <c r="AD25" s="138"/>
      <c r="AE25" s="138"/>
      <c r="AF25" s="138"/>
      <c r="AG25" s="138"/>
      <c r="AH25" s="138"/>
      <c r="AI25" s="138"/>
      <c r="AJ25" s="138"/>
      <c r="AK25" s="138"/>
      <c r="AL25" s="139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</row>
    <row r="26" spans="1:16379" ht="24.9" customHeight="1">
      <c r="A26" s="11"/>
      <c r="B26" s="81" t="s">
        <v>3</v>
      </c>
      <c r="C26" s="25">
        <v>518</v>
      </c>
      <c r="D26" s="25">
        <v>1674</v>
      </c>
      <c r="E26" s="25">
        <v>1240</v>
      </c>
      <c r="F26" s="25">
        <v>3432</v>
      </c>
      <c r="G26" s="25">
        <v>2599</v>
      </c>
      <c r="H26" s="26">
        <v>3432</v>
      </c>
      <c r="I26" s="25">
        <v>566169.39455700002</v>
      </c>
      <c r="J26" s="25">
        <v>253042.11802000011</v>
      </c>
      <c r="K26" s="25">
        <v>70627.49138799998</v>
      </c>
      <c r="L26" s="25">
        <v>188984.835674</v>
      </c>
      <c r="M26" s="25">
        <v>161943.22749999998</v>
      </c>
      <c r="N26" s="25">
        <v>421555.55456199998</v>
      </c>
      <c r="O26" s="141">
        <v>209064.9505733001</v>
      </c>
      <c r="P26" s="54">
        <v>385497.18585080281</v>
      </c>
      <c r="Q26" s="55">
        <v>194683.51274930275</v>
      </c>
      <c r="R26" s="124">
        <v>33055.35</v>
      </c>
      <c r="S26" s="124">
        <v>120956.16</v>
      </c>
      <c r="T26" s="124">
        <v>129500.04999999999</v>
      </c>
      <c r="U26" s="124">
        <v>283511.56</v>
      </c>
      <c r="V26" s="35">
        <v>17832.599999999999</v>
      </c>
      <c r="W26" s="35">
        <v>60477.560000000034</v>
      </c>
      <c r="X26" s="35">
        <v>64750.009999999995</v>
      </c>
      <c r="Y26" s="35">
        <v>143060.17000000004</v>
      </c>
      <c r="Z26" s="27">
        <v>267029.36552925501</v>
      </c>
      <c r="AA26" s="27">
        <v>129644.71552925513</v>
      </c>
      <c r="AC26" s="53"/>
      <c r="AD26" s="54"/>
      <c r="AE26" s="54"/>
      <c r="AF26" s="54"/>
      <c r="AG26" s="54"/>
      <c r="AH26" s="54"/>
      <c r="AI26" s="54"/>
      <c r="AJ26" s="54"/>
      <c r="AK26" s="54"/>
      <c r="AL26" s="55"/>
    </row>
    <row r="27" spans="1:16379" ht="24.9" customHeight="1" thickBot="1">
      <c r="A27" s="13"/>
      <c r="B27" s="18" t="s">
        <v>42</v>
      </c>
      <c r="C27" s="82">
        <v>2</v>
      </c>
      <c r="D27" s="82">
        <v>0</v>
      </c>
      <c r="E27" s="82">
        <v>0</v>
      </c>
      <c r="F27" s="82">
        <v>2</v>
      </c>
      <c r="G27" s="82">
        <v>2</v>
      </c>
      <c r="H27" s="60"/>
      <c r="I27" s="82">
        <v>3238.85</v>
      </c>
      <c r="J27" s="82">
        <v>2833.9937500000001</v>
      </c>
      <c r="K27" s="82">
        <v>3238.85</v>
      </c>
      <c r="L27" s="82">
        <v>0</v>
      </c>
      <c r="M27" s="82">
        <v>0</v>
      </c>
      <c r="N27" s="82">
        <v>3238.85</v>
      </c>
      <c r="O27" s="141">
        <v>2833.9937500000001</v>
      </c>
      <c r="P27" s="83">
        <v>366.91497251209967</v>
      </c>
      <c r="Q27" s="131">
        <v>45.864371512099751</v>
      </c>
      <c r="R27" s="125">
        <v>0</v>
      </c>
      <c r="S27" s="125">
        <v>0</v>
      </c>
      <c r="T27" s="125">
        <v>0</v>
      </c>
      <c r="U27" s="125">
        <v>0</v>
      </c>
      <c r="V27" s="82">
        <v>0</v>
      </c>
      <c r="W27" s="82">
        <v>0</v>
      </c>
      <c r="X27" s="82">
        <v>0</v>
      </c>
      <c r="Y27" s="82">
        <v>0</v>
      </c>
      <c r="Z27" s="26">
        <v>20.242812499999992</v>
      </c>
      <c r="AA27" s="26">
        <v>20.242812499999992</v>
      </c>
      <c r="AC27" s="51"/>
      <c r="AD27" s="46"/>
      <c r="AE27" s="46"/>
      <c r="AF27" s="46"/>
      <c r="AG27" s="46"/>
      <c r="AH27" s="46"/>
      <c r="AI27" s="46"/>
      <c r="AJ27" s="46"/>
      <c r="AK27" s="46"/>
      <c r="AL27" s="47"/>
    </row>
    <row r="28" spans="1:16379" ht="24.9" customHeight="1" thickBot="1">
      <c r="A28" s="9" t="s">
        <v>43</v>
      </c>
      <c r="B28" s="3" t="s">
        <v>4</v>
      </c>
      <c r="C28" s="3"/>
      <c r="D28" s="3"/>
      <c r="E28" s="3"/>
      <c r="F28" s="3"/>
      <c r="G28" s="3"/>
      <c r="H28" s="114"/>
      <c r="I28" s="3"/>
      <c r="J28" s="3"/>
      <c r="K28" s="3"/>
      <c r="L28" s="3"/>
      <c r="M28" s="3"/>
      <c r="N28" s="3"/>
      <c r="O28" s="3"/>
      <c r="P28" s="3"/>
      <c r="Q28" s="3"/>
      <c r="R28" s="113">
        <v>0</v>
      </c>
      <c r="S28" s="113">
        <v>0</v>
      </c>
      <c r="T28" s="113">
        <v>0</v>
      </c>
      <c r="U28" s="11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C28" s="97"/>
      <c r="AD28" s="3"/>
      <c r="AE28" s="3"/>
      <c r="AF28" s="3"/>
      <c r="AG28" s="3"/>
      <c r="AH28" s="3"/>
      <c r="AI28" s="3"/>
      <c r="AJ28" s="3"/>
      <c r="AK28" s="3"/>
      <c r="AL28" s="3"/>
    </row>
    <row r="29" spans="1:16379" ht="24.9" customHeight="1" thickBot="1">
      <c r="A29" s="15" t="s">
        <v>44</v>
      </c>
      <c r="B29" s="19" t="s">
        <v>12</v>
      </c>
      <c r="C29" s="19">
        <v>2</v>
      </c>
      <c r="D29" s="19">
        <v>0</v>
      </c>
      <c r="E29" s="19">
        <v>0</v>
      </c>
      <c r="F29" s="19">
        <v>2</v>
      </c>
      <c r="G29" s="19">
        <v>2</v>
      </c>
      <c r="H29" s="114"/>
      <c r="I29" s="19">
        <v>755352.6</v>
      </c>
      <c r="J29" s="19">
        <v>755352.6</v>
      </c>
      <c r="K29" s="19">
        <v>755352.6</v>
      </c>
      <c r="L29" s="19">
        <v>0</v>
      </c>
      <c r="M29" s="19">
        <v>0</v>
      </c>
      <c r="N29" s="19">
        <v>755352.6</v>
      </c>
      <c r="O29" s="19">
        <v>755352.6</v>
      </c>
      <c r="P29" s="19">
        <v>37352.601098896121</v>
      </c>
      <c r="Q29" s="19">
        <v>0</v>
      </c>
      <c r="R29" s="126">
        <v>0</v>
      </c>
      <c r="S29" s="126">
        <v>0</v>
      </c>
      <c r="T29" s="126">
        <v>0</v>
      </c>
      <c r="U29" s="126">
        <v>0</v>
      </c>
      <c r="V29" s="19">
        <v>0</v>
      </c>
      <c r="W29" s="19">
        <v>0</v>
      </c>
      <c r="X29" s="19">
        <v>0</v>
      </c>
      <c r="Y29" s="19">
        <v>0</v>
      </c>
      <c r="Z29" s="100">
        <v>0</v>
      </c>
      <c r="AA29" s="100">
        <v>0</v>
      </c>
      <c r="AC29" s="97"/>
      <c r="AD29" s="3"/>
      <c r="AE29" s="3"/>
      <c r="AF29" s="3"/>
      <c r="AG29" s="3"/>
      <c r="AH29" s="3"/>
      <c r="AI29" s="3"/>
      <c r="AJ29" s="3"/>
      <c r="AK29" s="3"/>
      <c r="AL29" s="3"/>
    </row>
    <row r="30" spans="1:16379" ht="36.6" thickBot="1">
      <c r="A30" s="9" t="s">
        <v>45</v>
      </c>
      <c r="B30" s="3" t="s">
        <v>46</v>
      </c>
      <c r="C30" s="97">
        <v>2</v>
      </c>
      <c r="D30" s="97">
        <v>0</v>
      </c>
      <c r="E30" s="97">
        <v>0</v>
      </c>
      <c r="F30" s="97">
        <v>2</v>
      </c>
      <c r="G30" s="97">
        <v>2</v>
      </c>
      <c r="H30" s="114"/>
      <c r="I30" s="97">
        <v>821750</v>
      </c>
      <c r="J30" s="97">
        <v>821750</v>
      </c>
      <c r="K30" s="97">
        <v>821750</v>
      </c>
      <c r="L30" s="97">
        <v>0</v>
      </c>
      <c r="M30" s="97">
        <v>0</v>
      </c>
      <c r="N30" s="97">
        <v>821750</v>
      </c>
      <c r="O30" s="97">
        <v>821750</v>
      </c>
      <c r="P30" s="97">
        <v>40635.989010989782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0</v>
      </c>
      <c r="AC30" s="97"/>
      <c r="AD30" s="3"/>
      <c r="AE30" s="3"/>
      <c r="AF30" s="3"/>
      <c r="AG30" s="3"/>
      <c r="AH30" s="3"/>
      <c r="AI30" s="3"/>
      <c r="AJ30" s="3"/>
      <c r="AK30" s="3"/>
      <c r="AL30" s="3"/>
    </row>
    <row r="31" spans="1:16379" ht="27.6">
      <c r="A31" s="101"/>
      <c r="B31" s="102" t="s">
        <v>47</v>
      </c>
      <c r="C31" s="103">
        <v>2</v>
      </c>
      <c r="D31" s="103">
        <v>0</v>
      </c>
      <c r="E31" s="103">
        <v>0</v>
      </c>
      <c r="F31" s="103">
        <v>2</v>
      </c>
      <c r="G31" s="103">
        <v>2</v>
      </c>
      <c r="H31" s="104"/>
      <c r="I31" s="103">
        <v>821750</v>
      </c>
      <c r="J31" s="103">
        <v>821750</v>
      </c>
      <c r="K31" s="103">
        <v>821750</v>
      </c>
      <c r="L31" s="103">
        <v>0</v>
      </c>
      <c r="M31" s="103">
        <v>0</v>
      </c>
      <c r="N31" s="103">
        <v>821750</v>
      </c>
      <c r="O31" s="103">
        <v>821750</v>
      </c>
      <c r="P31" s="105">
        <v>40635.989010989782</v>
      </c>
      <c r="Q31" s="132">
        <v>0</v>
      </c>
      <c r="R31" s="127">
        <v>0</v>
      </c>
      <c r="S31" s="127">
        <v>0</v>
      </c>
      <c r="T31" s="127">
        <v>0</v>
      </c>
      <c r="U31" s="127">
        <v>0</v>
      </c>
      <c r="V31" s="105">
        <v>0</v>
      </c>
      <c r="W31" s="105">
        <v>0</v>
      </c>
      <c r="X31" s="105">
        <v>0</v>
      </c>
      <c r="Y31" s="105">
        <v>0</v>
      </c>
      <c r="Z31" s="106">
        <v>0</v>
      </c>
      <c r="AA31" s="106">
        <v>0</v>
      </c>
      <c r="AC31" s="56"/>
      <c r="AD31" s="57"/>
      <c r="AE31" s="57"/>
      <c r="AF31" s="57"/>
      <c r="AG31" s="57"/>
      <c r="AH31" s="57"/>
      <c r="AI31" s="57"/>
      <c r="AJ31" s="57"/>
      <c r="AK31" s="57"/>
      <c r="AL31" s="58"/>
    </row>
    <row r="32" spans="1:16379" ht="42" thickBot="1">
      <c r="A32" s="107"/>
      <c r="B32" s="108" t="s">
        <v>48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10"/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11">
        <v>0</v>
      </c>
      <c r="Q32" s="133">
        <v>0</v>
      </c>
      <c r="R32" s="128">
        <v>0</v>
      </c>
      <c r="S32" s="128">
        <v>0</v>
      </c>
      <c r="T32" s="128">
        <v>0</v>
      </c>
      <c r="U32" s="128">
        <v>0</v>
      </c>
      <c r="V32" s="111">
        <v>0</v>
      </c>
      <c r="W32" s="111">
        <v>0</v>
      </c>
      <c r="X32" s="111">
        <v>0</v>
      </c>
      <c r="Y32" s="111">
        <v>0</v>
      </c>
      <c r="Z32" s="112">
        <v>0</v>
      </c>
      <c r="AA32" s="112">
        <v>0</v>
      </c>
      <c r="AC32" s="59"/>
      <c r="AD32" s="60"/>
      <c r="AE32" s="60"/>
      <c r="AF32" s="60"/>
      <c r="AG32" s="60"/>
      <c r="AH32" s="60"/>
      <c r="AI32" s="60"/>
      <c r="AJ32" s="60"/>
      <c r="AK32" s="60"/>
      <c r="AL32" s="61"/>
    </row>
    <row r="33" spans="1:38" ht="24.6" thickBot="1">
      <c r="A33" s="9" t="s">
        <v>49</v>
      </c>
      <c r="B33" s="3" t="s">
        <v>13</v>
      </c>
      <c r="C33" s="97">
        <v>0</v>
      </c>
      <c r="D33" s="3">
        <v>0</v>
      </c>
      <c r="E33" s="3">
        <v>0</v>
      </c>
      <c r="F33" s="3">
        <v>0</v>
      </c>
      <c r="G33" s="3">
        <v>0</v>
      </c>
      <c r="H33" s="114"/>
      <c r="I33" s="113">
        <v>0</v>
      </c>
      <c r="J33" s="3">
        <v>0</v>
      </c>
      <c r="K33" s="3"/>
      <c r="L33" s="3"/>
      <c r="M33" s="3"/>
      <c r="N33" s="3"/>
      <c r="O33" s="3"/>
      <c r="P33" s="3"/>
      <c r="Q33" s="3"/>
      <c r="R33" s="113"/>
      <c r="S33" s="113"/>
      <c r="T33" s="113"/>
      <c r="U33" s="113"/>
      <c r="V33" s="3"/>
      <c r="W33" s="3"/>
      <c r="X33" s="3"/>
      <c r="Y33" s="3">
        <v>0</v>
      </c>
      <c r="Z33" s="3">
        <v>0</v>
      </c>
      <c r="AA33" s="3">
        <v>0</v>
      </c>
      <c r="AC33" s="97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36.6" thickBot="1">
      <c r="A34" s="9" t="s">
        <v>50</v>
      </c>
      <c r="B34" s="3" t="s">
        <v>14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114"/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97">
        <v>0</v>
      </c>
      <c r="Y34" s="97">
        <v>0</v>
      </c>
      <c r="Z34" s="97">
        <v>0</v>
      </c>
      <c r="AA34" s="97">
        <v>0</v>
      </c>
      <c r="AC34" s="97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27.6">
      <c r="A35" s="14"/>
      <c r="B35" s="7" t="s">
        <v>51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22"/>
      <c r="I35" s="30">
        <v>0</v>
      </c>
      <c r="J35" s="30">
        <v>0</v>
      </c>
      <c r="K35" s="30"/>
      <c r="L35" s="30"/>
      <c r="M35" s="30"/>
      <c r="N35" s="30"/>
      <c r="O35" s="30"/>
      <c r="P35" s="44"/>
      <c r="Q35" s="45"/>
      <c r="R35" s="129">
        <v>0</v>
      </c>
      <c r="S35" s="129">
        <v>0</v>
      </c>
      <c r="T35" s="129">
        <v>0</v>
      </c>
      <c r="U35" s="129">
        <v>0</v>
      </c>
      <c r="V35" s="24">
        <v>0</v>
      </c>
      <c r="W35" s="24">
        <v>0</v>
      </c>
      <c r="X35" s="24">
        <v>0</v>
      </c>
      <c r="Y35" s="24">
        <v>0</v>
      </c>
      <c r="Z35" s="26">
        <v>0</v>
      </c>
      <c r="AA35" s="26">
        <v>0</v>
      </c>
      <c r="AC35" s="43"/>
      <c r="AD35" s="44"/>
      <c r="AE35" s="44"/>
      <c r="AF35" s="44"/>
      <c r="AG35" s="44"/>
      <c r="AH35" s="44"/>
      <c r="AI35" s="44"/>
      <c r="AJ35" s="44"/>
      <c r="AK35" s="44"/>
      <c r="AL35" s="45"/>
    </row>
    <row r="36" spans="1:38" ht="42" thickBot="1">
      <c r="A36" s="12"/>
      <c r="B36" s="18" t="s">
        <v>52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3"/>
      <c r="I36" s="24">
        <v>0</v>
      </c>
      <c r="J36" s="24">
        <v>0</v>
      </c>
      <c r="K36" s="24"/>
      <c r="L36" s="24"/>
      <c r="M36" s="24"/>
      <c r="N36" s="24"/>
      <c r="O36" s="24"/>
      <c r="P36" s="60"/>
      <c r="Q36" s="61"/>
      <c r="R36" s="123">
        <v>0</v>
      </c>
      <c r="S36" s="123">
        <v>0</v>
      </c>
      <c r="T36" s="123">
        <v>0</v>
      </c>
      <c r="U36" s="123">
        <v>0</v>
      </c>
      <c r="V36" s="24">
        <v>0</v>
      </c>
      <c r="W36" s="24">
        <v>0</v>
      </c>
      <c r="X36" s="24">
        <v>0</v>
      </c>
      <c r="Y36" s="24">
        <v>0</v>
      </c>
      <c r="Z36" s="26">
        <v>0</v>
      </c>
      <c r="AA36" s="26">
        <v>0</v>
      </c>
      <c r="AC36" s="59"/>
      <c r="AD36" s="60"/>
      <c r="AE36" s="60"/>
      <c r="AF36" s="60"/>
      <c r="AG36" s="60"/>
      <c r="AH36" s="60"/>
      <c r="AI36" s="60"/>
      <c r="AJ36" s="60"/>
      <c r="AK36" s="60"/>
      <c r="AL36" s="61"/>
    </row>
    <row r="37" spans="1:38" ht="15" thickBot="1">
      <c r="A37" s="9" t="s">
        <v>53</v>
      </c>
      <c r="B37" s="3" t="s">
        <v>5</v>
      </c>
      <c r="C37" s="97">
        <v>909</v>
      </c>
      <c r="D37" s="3">
        <v>5</v>
      </c>
      <c r="E37" s="3">
        <v>0</v>
      </c>
      <c r="F37" s="3">
        <v>914</v>
      </c>
      <c r="G37" s="3">
        <v>142</v>
      </c>
      <c r="H37" s="114"/>
      <c r="I37" s="113">
        <v>210240.568092</v>
      </c>
      <c r="J37" s="3">
        <v>175897.189232</v>
      </c>
      <c r="K37" s="3">
        <v>205982.61189200002</v>
      </c>
      <c r="L37" s="3">
        <v>4107.8721999999998</v>
      </c>
      <c r="M37" s="3">
        <v>0</v>
      </c>
      <c r="N37" s="3">
        <v>210090.48409200003</v>
      </c>
      <c r="O37" s="3">
        <v>175897.189232</v>
      </c>
      <c r="P37" s="3">
        <v>207761.53763179042</v>
      </c>
      <c r="Q37" s="3">
        <v>33201.929857890413</v>
      </c>
      <c r="R37" s="113">
        <v>6722.7899999999991</v>
      </c>
      <c r="S37" s="113">
        <v>1100</v>
      </c>
      <c r="T37" s="113">
        <v>0</v>
      </c>
      <c r="U37" s="113">
        <v>7822.7899999999991</v>
      </c>
      <c r="V37" s="3">
        <v>840.29999999999836</v>
      </c>
      <c r="W37" s="3">
        <v>137.47000000000003</v>
      </c>
      <c r="X37" s="3">
        <v>0</v>
      </c>
      <c r="Y37" s="3">
        <v>977.76999999999862</v>
      </c>
      <c r="Z37" s="3">
        <v>6350.1677942999931</v>
      </c>
      <c r="AA37" s="3">
        <v>1027.6477942999927</v>
      </c>
      <c r="AC37" s="97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4.6" thickBot="1">
      <c r="A38" s="9" t="s">
        <v>54</v>
      </c>
      <c r="B38" s="3" t="s">
        <v>55</v>
      </c>
      <c r="C38" s="97">
        <v>784</v>
      </c>
      <c r="D38" s="3">
        <v>2964</v>
      </c>
      <c r="E38" s="3">
        <v>4</v>
      </c>
      <c r="F38" s="3">
        <v>3752</v>
      </c>
      <c r="G38" s="3">
        <v>857</v>
      </c>
      <c r="H38" s="114"/>
      <c r="I38" s="113">
        <v>1888246.4768659999</v>
      </c>
      <c r="J38" s="3">
        <v>1164956.0976682969</v>
      </c>
      <c r="K38" s="3">
        <v>459724.60116499988</v>
      </c>
      <c r="L38" s="3">
        <v>1337293.8601449996</v>
      </c>
      <c r="M38" s="3">
        <v>21019.600000000002</v>
      </c>
      <c r="N38" s="3">
        <v>1818038.0613099996</v>
      </c>
      <c r="O38" s="3">
        <v>1147565.778289896</v>
      </c>
      <c r="P38" s="3">
        <v>1685733.7443251591</v>
      </c>
      <c r="Q38" s="3">
        <v>641314.30939156329</v>
      </c>
      <c r="R38" s="113">
        <v>21831.689999999995</v>
      </c>
      <c r="S38" s="113">
        <v>700584.65000000026</v>
      </c>
      <c r="T38" s="113">
        <v>0</v>
      </c>
      <c r="U38" s="113">
        <v>722416.3400000002</v>
      </c>
      <c r="V38" s="3">
        <v>7846.8699999999953</v>
      </c>
      <c r="W38" s="3">
        <v>256430.6599999998</v>
      </c>
      <c r="X38" s="3">
        <v>0</v>
      </c>
      <c r="Y38" s="3">
        <v>264277.52999999974</v>
      </c>
      <c r="Z38" s="3">
        <v>831065.61478625494</v>
      </c>
      <c r="AA38" s="3">
        <v>297895.82478625444</v>
      </c>
      <c r="AC38" s="97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5" thickBot="1">
      <c r="A39" s="9" t="s">
        <v>56</v>
      </c>
      <c r="B39" s="3" t="s">
        <v>6</v>
      </c>
      <c r="C39" s="97"/>
      <c r="D39" s="3"/>
      <c r="E39" s="3"/>
      <c r="F39" s="3"/>
      <c r="G39" s="3"/>
      <c r="H39" s="114"/>
      <c r="I39" s="113"/>
      <c r="J39" s="3"/>
      <c r="K39" s="3"/>
      <c r="L39" s="3"/>
      <c r="M39" s="3"/>
      <c r="N39" s="3"/>
      <c r="O39" s="3"/>
      <c r="P39" s="3"/>
      <c r="Q39" s="3"/>
      <c r="R39" s="113"/>
      <c r="S39" s="113"/>
      <c r="T39" s="113"/>
      <c r="U39" s="113"/>
      <c r="V39" s="3"/>
      <c r="W39" s="3"/>
      <c r="X39" s="3"/>
      <c r="Y39" s="3"/>
      <c r="Z39" s="3"/>
      <c r="AA39" s="3"/>
      <c r="AC39" s="97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5" thickBot="1">
      <c r="A40" s="9" t="s">
        <v>57</v>
      </c>
      <c r="B40" s="3" t="s">
        <v>7</v>
      </c>
      <c r="C40" s="97">
        <v>285</v>
      </c>
      <c r="D40" s="97">
        <v>2</v>
      </c>
      <c r="E40" s="97">
        <v>2</v>
      </c>
      <c r="F40" s="97">
        <v>289</v>
      </c>
      <c r="G40" s="97">
        <v>178</v>
      </c>
      <c r="H40" s="114"/>
      <c r="I40" s="97">
        <v>247583</v>
      </c>
      <c r="J40" s="97">
        <v>100552.94355199998</v>
      </c>
      <c r="K40" s="97">
        <v>246543</v>
      </c>
      <c r="L40" s="97">
        <v>590</v>
      </c>
      <c r="M40" s="97">
        <v>450</v>
      </c>
      <c r="N40" s="97">
        <v>247583</v>
      </c>
      <c r="O40" s="97">
        <v>100552.94355199998</v>
      </c>
      <c r="P40" s="97">
        <v>329709.8658369084</v>
      </c>
      <c r="Q40" s="97">
        <v>194109.60546390852</v>
      </c>
      <c r="R40" s="97">
        <v>1723711.89</v>
      </c>
      <c r="S40" s="97">
        <v>0</v>
      </c>
      <c r="T40" s="97">
        <v>0</v>
      </c>
      <c r="U40" s="97">
        <v>1723711.89</v>
      </c>
      <c r="V40" s="97">
        <v>861855.86999999988</v>
      </c>
      <c r="W40" s="97">
        <v>0</v>
      </c>
      <c r="X40" s="97">
        <v>0</v>
      </c>
      <c r="Y40" s="97">
        <v>861855.86999999988</v>
      </c>
      <c r="Z40" s="97">
        <v>1265914.7336414498</v>
      </c>
      <c r="AA40" s="97">
        <v>615768.5836414505</v>
      </c>
      <c r="AC40" s="97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</row>
    <row r="41" spans="1:38" ht="27.6">
      <c r="A41" s="10"/>
      <c r="B41" s="84" t="s">
        <v>58</v>
      </c>
      <c r="C41" s="86">
        <v>0</v>
      </c>
      <c r="D41" s="86">
        <v>0</v>
      </c>
      <c r="E41" s="86">
        <v>0</v>
      </c>
      <c r="F41" s="86">
        <v>0</v>
      </c>
      <c r="G41" s="86">
        <v>1</v>
      </c>
      <c r="H41" s="88"/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7">
        <v>4010.9589040946003</v>
      </c>
      <c r="Q41" s="134">
        <v>2005.9196347946004</v>
      </c>
      <c r="R41" s="130">
        <v>0</v>
      </c>
      <c r="S41" s="130">
        <v>0</v>
      </c>
      <c r="T41" s="130">
        <v>0</v>
      </c>
      <c r="U41" s="130">
        <v>0</v>
      </c>
      <c r="V41" s="89">
        <v>0</v>
      </c>
      <c r="W41" s="89">
        <v>0</v>
      </c>
      <c r="X41" s="89">
        <v>0</v>
      </c>
      <c r="Y41" s="89">
        <v>0</v>
      </c>
      <c r="Z41" s="27">
        <v>-206.91118200000003</v>
      </c>
      <c r="AA41" s="27">
        <v>-206.91118200000003</v>
      </c>
      <c r="AC41" s="48"/>
      <c r="AD41" s="49"/>
      <c r="AE41" s="49"/>
      <c r="AF41" s="49"/>
      <c r="AG41" s="49"/>
      <c r="AH41" s="49"/>
      <c r="AI41" s="49"/>
      <c r="AJ41" s="49"/>
      <c r="AK41" s="49"/>
      <c r="AL41" s="50"/>
    </row>
    <row r="42" spans="1:38" ht="27.6">
      <c r="A42" s="11"/>
      <c r="B42" s="81" t="s">
        <v>59</v>
      </c>
      <c r="C42" s="25">
        <v>280</v>
      </c>
      <c r="D42" s="25">
        <v>2</v>
      </c>
      <c r="E42" s="25">
        <v>2</v>
      </c>
      <c r="F42" s="25">
        <v>284</v>
      </c>
      <c r="G42" s="25">
        <v>172</v>
      </c>
      <c r="H42" s="88"/>
      <c r="I42" s="25">
        <v>235388</v>
      </c>
      <c r="J42" s="25">
        <v>94505.433610999986</v>
      </c>
      <c r="K42" s="25">
        <v>234348</v>
      </c>
      <c r="L42" s="25">
        <v>590</v>
      </c>
      <c r="M42" s="25">
        <v>450</v>
      </c>
      <c r="N42" s="25">
        <v>235388</v>
      </c>
      <c r="O42" s="25">
        <v>94505.433610999986</v>
      </c>
      <c r="P42" s="54">
        <v>315692.02773857734</v>
      </c>
      <c r="Q42" s="55">
        <v>186695.5587408774</v>
      </c>
      <c r="R42" s="124">
        <v>1723711.89</v>
      </c>
      <c r="S42" s="124">
        <v>0</v>
      </c>
      <c r="T42" s="124">
        <v>0</v>
      </c>
      <c r="U42" s="124">
        <v>1723711.89</v>
      </c>
      <c r="V42" s="89">
        <v>861855.86999999988</v>
      </c>
      <c r="W42" s="89">
        <v>0</v>
      </c>
      <c r="X42" s="89">
        <v>0</v>
      </c>
      <c r="Y42" s="89">
        <v>861855.86999999988</v>
      </c>
      <c r="Z42" s="27">
        <v>1266529.5924108499</v>
      </c>
      <c r="AA42" s="27">
        <v>616383.44241085043</v>
      </c>
      <c r="AC42" s="53"/>
      <c r="AD42" s="54"/>
      <c r="AE42" s="54"/>
      <c r="AF42" s="54"/>
      <c r="AG42" s="54"/>
      <c r="AH42" s="54"/>
      <c r="AI42" s="54"/>
      <c r="AJ42" s="54"/>
      <c r="AK42" s="54"/>
      <c r="AL42" s="55"/>
    </row>
    <row r="43" spans="1:38" ht="15" thickBot="1">
      <c r="A43" s="12"/>
      <c r="B43" s="85" t="s">
        <v>60</v>
      </c>
      <c r="C43" s="27">
        <v>5</v>
      </c>
      <c r="D43" s="27">
        <v>0</v>
      </c>
      <c r="E43" s="27">
        <v>0</v>
      </c>
      <c r="F43" s="27">
        <v>5</v>
      </c>
      <c r="G43" s="27">
        <v>5</v>
      </c>
      <c r="H43" s="88"/>
      <c r="I43" s="27">
        <v>12195</v>
      </c>
      <c r="J43" s="27">
        <v>6047.5099410000003</v>
      </c>
      <c r="K43" s="27">
        <v>12195</v>
      </c>
      <c r="L43" s="27">
        <v>0</v>
      </c>
      <c r="M43" s="27">
        <v>0</v>
      </c>
      <c r="N43" s="27">
        <v>12195</v>
      </c>
      <c r="O43" s="27">
        <v>6047.5099410000003</v>
      </c>
      <c r="P43" s="38">
        <v>10006.879194236499</v>
      </c>
      <c r="Q43" s="39">
        <v>5408.1270882364979</v>
      </c>
      <c r="R43" s="120">
        <v>0</v>
      </c>
      <c r="S43" s="120">
        <v>0</v>
      </c>
      <c r="T43" s="120">
        <v>0</v>
      </c>
      <c r="U43" s="120">
        <v>0</v>
      </c>
      <c r="V43" s="89">
        <v>0</v>
      </c>
      <c r="W43" s="89">
        <v>0</v>
      </c>
      <c r="X43" s="89">
        <v>0</v>
      </c>
      <c r="Y43" s="89">
        <v>0</v>
      </c>
      <c r="Z43" s="89">
        <v>-407.94758740000015</v>
      </c>
      <c r="AA43" s="89">
        <v>-407.94758740000015</v>
      </c>
      <c r="AC43" s="51"/>
      <c r="AD43" s="46"/>
      <c r="AE43" s="46"/>
      <c r="AF43" s="46"/>
      <c r="AG43" s="46"/>
      <c r="AH43" s="46"/>
      <c r="AI43" s="46"/>
      <c r="AJ43" s="46"/>
      <c r="AK43" s="46"/>
      <c r="AL43" s="47"/>
    </row>
    <row r="44" spans="1:38" ht="15" thickBot="1">
      <c r="A44" s="9" t="s">
        <v>61</v>
      </c>
      <c r="B44" s="3" t="s">
        <v>8</v>
      </c>
      <c r="C44" s="3"/>
      <c r="D44" s="3"/>
      <c r="E44" s="3"/>
      <c r="F44" s="3"/>
      <c r="G44" s="3"/>
      <c r="H44" s="114"/>
      <c r="I44" s="3"/>
      <c r="J44" s="3"/>
      <c r="K44" s="3"/>
      <c r="L44" s="3"/>
      <c r="M44" s="3"/>
      <c r="N44" s="3"/>
      <c r="O44" s="3"/>
      <c r="P44" s="3"/>
      <c r="Q44" s="3"/>
      <c r="R44" s="113"/>
      <c r="S44" s="113"/>
      <c r="T44" s="113"/>
      <c r="U44" s="113"/>
      <c r="V44" s="3"/>
      <c r="W44" s="3"/>
      <c r="X44" s="3"/>
      <c r="Y44" s="3"/>
      <c r="Z44" s="29"/>
      <c r="AA44" s="29"/>
      <c r="AC44" s="97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36.6" thickBot="1">
      <c r="A45" s="9" t="s">
        <v>62</v>
      </c>
      <c r="B45" s="3" t="s">
        <v>63</v>
      </c>
      <c r="C45" s="97">
        <v>1459</v>
      </c>
      <c r="D45" s="97">
        <v>1114</v>
      </c>
      <c r="E45" s="97">
        <v>2</v>
      </c>
      <c r="F45" s="97">
        <v>2575</v>
      </c>
      <c r="G45" s="97">
        <v>2242</v>
      </c>
      <c r="H45" s="114"/>
      <c r="I45" s="97">
        <v>529324.18799999997</v>
      </c>
      <c r="J45" s="97">
        <v>71719.458419200004</v>
      </c>
      <c r="K45" s="97">
        <v>295882.81900000008</v>
      </c>
      <c r="L45" s="97">
        <v>157802.67326199997</v>
      </c>
      <c r="M45" s="97">
        <v>42002.64</v>
      </c>
      <c r="N45" s="97">
        <v>495688.132262</v>
      </c>
      <c r="O45" s="97">
        <v>70440.951153000002</v>
      </c>
      <c r="P45" s="97">
        <v>470410.31439623394</v>
      </c>
      <c r="Q45" s="97">
        <v>424223.26542333391</v>
      </c>
      <c r="R45" s="97">
        <v>3201.5</v>
      </c>
      <c r="S45" s="97">
        <v>564.75</v>
      </c>
      <c r="T45" s="97">
        <v>1280</v>
      </c>
      <c r="U45" s="97">
        <v>5046.25</v>
      </c>
      <c r="V45" s="97">
        <v>640.30000000000018</v>
      </c>
      <c r="W45" s="97">
        <v>564.75</v>
      </c>
      <c r="X45" s="97">
        <v>380.15999999999997</v>
      </c>
      <c r="Y45" s="97">
        <v>1585.21</v>
      </c>
      <c r="Z45" s="97">
        <v>67892.413054950011</v>
      </c>
      <c r="AA45" s="97">
        <v>54871.373054950011</v>
      </c>
      <c r="AC45" s="97"/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</row>
    <row r="46" spans="1:38" ht="14.4">
      <c r="A46" s="10"/>
      <c r="B46" s="90" t="s">
        <v>64</v>
      </c>
      <c r="C46" s="25">
        <v>776</v>
      </c>
      <c r="D46" s="25">
        <v>904</v>
      </c>
      <c r="E46" s="25">
        <v>1</v>
      </c>
      <c r="F46" s="25">
        <v>1681</v>
      </c>
      <c r="G46" s="25">
        <v>1514</v>
      </c>
      <c r="H46" s="88"/>
      <c r="I46" s="25">
        <v>373988.49999999994</v>
      </c>
      <c r="J46" s="25">
        <v>32769.904255200003</v>
      </c>
      <c r="K46" s="25">
        <v>181488.13000000003</v>
      </c>
      <c r="L46" s="25">
        <v>144013.16999999995</v>
      </c>
      <c r="M46" s="25">
        <v>25150</v>
      </c>
      <c r="N46" s="25">
        <v>350651.3</v>
      </c>
      <c r="O46" s="25">
        <v>31491.396989000001</v>
      </c>
      <c r="P46" s="54">
        <v>347463.39967062394</v>
      </c>
      <c r="Q46" s="147">
        <v>321997.11468912393</v>
      </c>
      <c r="R46" s="120">
        <v>3201.5</v>
      </c>
      <c r="S46" s="120">
        <v>0</v>
      </c>
      <c r="T46" s="120">
        <v>0</v>
      </c>
      <c r="U46" s="120">
        <v>3201.5</v>
      </c>
      <c r="V46" s="89">
        <v>640.30000000000018</v>
      </c>
      <c r="W46" s="89">
        <v>0</v>
      </c>
      <c r="X46" s="89">
        <v>0</v>
      </c>
      <c r="Y46" s="89">
        <v>640.30000000000018</v>
      </c>
      <c r="Z46" s="27">
        <v>69733.79065055</v>
      </c>
      <c r="AA46" s="27">
        <v>57612.590650550002</v>
      </c>
      <c r="AC46" s="56"/>
      <c r="AD46" s="57"/>
      <c r="AE46" s="57"/>
      <c r="AF46" s="57"/>
      <c r="AG46" s="57"/>
      <c r="AH46" s="57"/>
      <c r="AI46" s="57"/>
      <c r="AJ46" s="57"/>
      <c r="AK46" s="57"/>
      <c r="AL46" s="58"/>
    </row>
    <row r="47" spans="1:38" ht="14.4">
      <c r="A47" s="11"/>
      <c r="B47" s="91" t="s">
        <v>65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88"/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38">
        <v>0</v>
      </c>
      <c r="Q47" s="144">
        <v>0</v>
      </c>
      <c r="R47" s="120">
        <v>0</v>
      </c>
      <c r="S47" s="120">
        <v>0</v>
      </c>
      <c r="T47" s="120">
        <v>0</v>
      </c>
      <c r="U47" s="120">
        <v>0</v>
      </c>
      <c r="V47" s="89">
        <v>0</v>
      </c>
      <c r="W47" s="89">
        <v>0</v>
      </c>
      <c r="X47" s="89">
        <v>0</v>
      </c>
      <c r="Y47" s="89">
        <v>0</v>
      </c>
      <c r="Z47" s="27">
        <v>0</v>
      </c>
      <c r="AA47" s="27">
        <v>0</v>
      </c>
      <c r="AC47" s="37"/>
      <c r="AD47" s="38"/>
      <c r="AE47" s="38"/>
      <c r="AF47" s="38"/>
      <c r="AG47" s="38"/>
      <c r="AH47" s="38"/>
      <c r="AI47" s="38"/>
      <c r="AJ47" s="38"/>
      <c r="AK47" s="38"/>
      <c r="AL47" s="39"/>
    </row>
    <row r="48" spans="1:38" ht="15" thickBot="1">
      <c r="A48" s="12"/>
      <c r="B48" s="92" t="s">
        <v>66</v>
      </c>
      <c r="C48" s="27">
        <v>683</v>
      </c>
      <c r="D48" s="27">
        <v>210</v>
      </c>
      <c r="E48" s="27">
        <v>1</v>
      </c>
      <c r="F48" s="27">
        <v>894</v>
      </c>
      <c r="G48" s="27">
        <v>728</v>
      </c>
      <c r="H48" s="88"/>
      <c r="I48" s="27">
        <v>155335.68800000005</v>
      </c>
      <c r="J48" s="27">
        <v>38949.554164000001</v>
      </c>
      <c r="K48" s="27">
        <v>114394.68900000004</v>
      </c>
      <c r="L48" s="27">
        <v>13789.503262000002</v>
      </c>
      <c r="M48" s="27">
        <v>16852.64</v>
      </c>
      <c r="N48" s="27">
        <v>145036.83226200004</v>
      </c>
      <c r="O48" s="27">
        <v>38949.554164000001</v>
      </c>
      <c r="P48" s="38">
        <v>122946.91472560998</v>
      </c>
      <c r="Q48" s="144">
        <v>102226.15073420998</v>
      </c>
      <c r="R48" s="120">
        <v>0</v>
      </c>
      <c r="S48" s="120">
        <v>564.75</v>
      </c>
      <c r="T48" s="120">
        <v>1280</v>
      </c>
      <c r="U48" s="120">
        <v>1844.75</v>
      </c>
      <c r="V48" s="89">
        <v>0</v>
      </c>
      <c r="W48" s="89">
        <v>564.75</v>
      </c>
      <c r="X48" s="89">
        <v>380.15999999999997</v>
      </c>
      <c r="Y48" s="89">
        <v>944.91</v>
      </c>
      <c r="Z48" s="27">
        <v>-1841.3775955999918</v>
      </c>
      <c r="AA48" s="27">
        <v>-2741.2175955999919</v>
      </c>
      <c r="AC48" s="51"/>
      <c r="AD48" s="46"/>
      <c r="AE48" s="46"/>
      <c r="AF48" s="46"/>
      <c r="AG48" s="46"/>
      <c r="AH48" s="46"/>
      <c r="AI48" s="46"/>
      <c r="AJ48" s="46"/>
      <c r="AK48" s="46"/>
      <c r="AL48" s="47"/>
    </row>
    <row r="49" spans="1:38" ht="15" thickBot="1">
      <c r="A49" s="9" t="s">
        <v>67</v>
      </c>
      <c r="B49" s="3" t="s">
        <v>9</v>
      </c>
      <c r="C49" s="97"/>
      <c r="D49" s="3"/>
      <c r="E49" s="3"/>
      <c r="F49" s="3"/>
      <c r="G49" s="3"/>
      <c r="H49" s="114"/>
      <c r="I49" s="113"/>
      <c r="J49" s="3"/>
      <c r="K49" s="3"/>
      <c r="L49" s="3"/>
      <c r="M49" s="3"/>
      <c r="N49" s="3"/>
      <c r="O49" s="3"/>
      <c r="P49" s="3"/>
      <c r="Q49" s="3"/>
      <c r="R49" s="113"/>
      <c r="S49" s="113"/>
      <c r="T49" s="113"/>
      <c r="U49" s="113"/>
      <c r="V49" s="3"/>
      <c r="W49" s="3"/>
      <c r="X49" s="3"/>
      <c r="Y49" s="3"/>
      <c r="Z49" s="3"/>
      <c r="AA49" s="3"/>
      <c r="AC49" s="97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4.4" thickBot="1">
      <c r="A50" s="183" t="s">
        <v>68</v>
      </c>
      <c r="B50" s="184"/>
      <c r="C50" s="97">
        <f>C11+C16+C17+C20+C21+C24+C28+C29+C30+C33+C34+C37+C38+C39+C40+C44+C45+C49</f>
        <v>41563</v>
      </c>
      <c r="D50" s="97">
        <f t="shared" ref="D50:I50" si="10">D11+D16+D17+D20+D21+D24+D28+D29+D30+D33+D34+D37+D38+D39+D40+D44+D45+D49</f>
        <v>430326</v>
      </c>
      <c r="E50" s="97">
        <f t="shared" si="10"/>
        <v>17446</v>
      </c>
      <c r="F50" s="97">
        <f t="shared" si="10"/>
        <v>489335</v>
      </c>
      <c r="G50" s="97">
        <f t="shared" si="10"/>
        <v>70887</v>
      </c>
      <c r="H50" s="114">
        <v>0</v>
      </c>
      <c r="I50" s="97">
        <f t="shared" si="10"/>
        <v>16854370.862761267</v>
      </c>
      <c r="J50" s="97">
        <f t="shared" ref="J50" si="11">J11+J16+J17+J20+J21+J24+J28+J29+J30+J33+J34+J37+J38+J39+J40+J44+J45+J49</f>
        <v>5589293.4464931972</v>
      </c>
      <c r="K50" s="97">
        <f t="shared" ref="K50" si="12">K11+K16+K17+K20+K21+K24+K28+K29+K30+K33+K34+K37+K38+K39+K40+K44+K45+K49</f>
        <v>7132598.102910785</v>
      </c>
      <c r="L50" s="97">
        <f t="shared" ref="L50" si="13">L11+L16+L17+L20+L21+L24+L28+L29+L30+L33+L34+L37+L38+L39+L40+L44+L45+L49</f>
        <v>4052470.2891444834</v>
      </c>
      <c r="M50" s="97">
        <f t="shared" ref="M50" si="14">M11+M16+M17+M20+M21+M24+M28+M29+M30+M33+M34+M37+M38+M39+M40+M44+M45+M49</f>
        <v>3778724.0181200001</v>
      </c>
      <c r="N50" s="97">
        <f t="shared" ref="N50" si="15">N11+N16+N17+N20+N21+N24+N28+N29+N30+N33+N34+N37+N38+N39+N40+N44+N45+N49</f>
        <v>14963792.410175268</v>
      </c>
      <c r="O50" s="97">
        <f t="shared" ref="O50" si="16">O11+O16+O17+O20+O21+O24+O28+O29+O30+O33+O34+O37+O38+O39+O40+O44+O45+O49</f>
        <v>5284459.7562133959</v>
      </c>
      <c r="P50" s="97">
        <f t="shared" ref="P50" si="17">P11+P16+P17+P20+P21+P24+P28+P29+P30+P33+P34+P37+P38+P39+P40+P44+P45+P49</f>
        <v>13198818.906023329</v>
      </c>
      <c r="Q50" s="97">
        <f t="shared" ref="Q50" si="18">Q11+Q16+Q17+Q20+Q21+Q24+Q28+Q29+Q30+Q33+Q34+Q37+Q38+Q39+Q40+Q44+Q45+Q49</f>
        <v>9642621.7920213435</v>
      </c>
      <c r="R50" s="97">
        <f>R11+R16+R17+R20+R21+R24+R28+R29+R30+R33+R34+R37+R38+R39+R40+R44+R45+R49</f>
        <v>2980354.1203532759</v>
      </c>
      <c r="S50" s="97">
        <f t="shared" ref="S50" si="19">S11+S16+S17+S20+S21+S24+S28+S29+S30+S33+S34+S37+S38+S39+S40+S44+S45+S49</f>
        <v>1895595.6192451431</v>
      </c>
      <c r="T50" s="97">
        <f t="shared" ref="T50" si="20">T11+T16+T17+T20+T21+T24+T28+T29+T30+T33+T34+T37+T38+T39+T40+T44+T45+T49</f>
        <v>6405167.6890617115</v>
      </c>
      <c r="U50" s="97">
        <f t="shared" ref="U50" si="21">U11+U16+U17+U20+U21+U24+U28+U29+U30+U33+U34+U37+U38+U39+U40+U44+U45+U49</f>
        <v>11281117.42866013</v>
      </c>
      <c r="V50" s="97">
        <f t="shared" ref="V50" si="22">V11+V16+V17+V20+V21+V24+V28+V29+V30+V33+V34+V37+V38+V39+V40+V44+V45+V49</f>
        <v>2011806.2103532762</v>
      </c>
      <c r="W50" s="97">
        <f t="shared" ref="W50" si="23">W11+W16+W17+W20+W21+W24+W28+W29+W30+W33+W34+W37+W38+W39+W40+W44+W45+W49</f>
        <v>916027.52924514003</v>
      </c>
      <c r="X50" s="97">
        <f t="shared" ref="X50" si="24">X11+X16+X17+X20+X21+X24+X28+X29+X30+X33+X34+X37+X38+X39+X40+X44+X45+X49</f>
        <v>5475350.3290617112</v>
      </c>
      <c r="Y50" s="97">
        <f t="shared" ref="Y50" si="25">Y11+Y16+Y17+Y20+Y21+Y24+Y28+Y29+Y30+Y33+Y34+Y37+Y38+Y39+Y40+Y44+Y45+Y49</f>
        <v>8403184.068660127</v>
      </c>
      <c r="Z50" s="97">
        <f t="shared" ref="Z50" si="26">Z11+Z16+Z17+Z20+Z21+Z24+Z28+Z29+Z30+Z33+Z34+Z37+Z38+Z39+Z40+Z44+Z45+Z49</f>
        <v>9156452.0389481131</v>
      </c>
      <c r="AA50" s="97">
        <f t="shared" ref="AA50" si="27">AA11+AA16+AA17+AA20+AA21+AA24+AA28+AA29+AA30+AA33+AA34+AA37+AA38+AA39+AA40+AA44+AA45+AA49</f>
        <v>6024171.7289481089</v>
      </c>
      <c r="AC50" s="97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</row>
    <row r="51" spans="1:38" s="151" customFormat="1">
      <c r="A51" s="148"/>
      <c r="B51" s="148"/>
      <c r="C51" s="148"/>
      <c r="D51" s="148"/>
      <c r="E51" s="148"/>
      <c r="F51" s="149"/>
      <c r="G51" s="149"/>
      <c r="H51" s="148"/>
      <c r="I51" s="150"/>
      <c r="J51" s="150"/>
      <c r="N51" s="152"/>
      <c r="O51" s="152"/>
      <c r="P51" s="153"/>
      <c r="Q51" s="153"/>
      <c r="U51" s="154"/>
      <c r="V51" s="154"/>
      <c r="W51" s="154"/>
      <c r="X51" s="154"/>
      <c r="Y51" s="154"/>
      <c r="Z51" s="154"/>
      <c r="AA51" s="154"/>
    </row>
    <row r="52" spans="1:38" s="117" customFormat="1">
      <c r="A52" s="115"/>
      <c r="B52" s="115"/>
      <c r="C52" s="115"/>
      <c r="D52" s="115"/>
      <c r="E52" s="115"/>
      <c r="F52" s="116"/>
      <c r="G52" s="115"/>
      <c r="H52" s="115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38">
      <c r="A53"/>
      <c r="B53"/>
      <c r="C53"/>
      <c r="D53"/>
      <c r="E53"/>
      <c r="F53" s="145"/>
      <c r="G53"/>
      <c r="H53"/>
      <c r="N53" s="65"/>
      <c r="Y53" s="65"/>
    </row>
    <row r="54" spans="1:38">
      <c r="A54"/>
      <c r="B54"/>
      <c r="C54"/>
      <c r="D54"/>
      <c r="E54"/>
      <c r="F54" s="146"/>
      <c r="G54"/>
      <c r="H54"/>
      <c r="N54" s="65"/>
      <c r="Y54" s="71"/>
    </row>
    <row r="55" spans="1:38">
      <c r="A55"/>
      <c r="B55"/>
      <c r="C55"/>
      <c r="D55"/>
      <c r="E55"/>
      <c r="F55" s="146"/>
      <c r="G55"/>
      <c r="H55" s="146"/>
      <c r="Y55" s="65"/>
    </row>
    <row r="56" spans="1:38">
      <c r="A56"/>
      <c r="B56"/>
      <c r="C56"/>
      <c r="D56"/>
      <c r="E56"/>
      <c r="F56" s="146"/>
      <c r="G56"/>
      <c r="H56"/>
      <c r="Y56" s="65"/>
    </row>
    <row r="57" spans="1:38">
      <c r="A57"/>
      <c r="B57"/>
      <c r="C57"/>
      <c r="D57"/>
      <c r="E57"/>
      <c r="F57"/>
      <c r="G57"/>
      <c r="H57"/>
    </row>
    <row r="58" spans="1:38">
      <c r="A58"/>
      <c r="B58"/>
      <c r="C58"/>
      <c r="D58"/>
      <c r="E58"/>
      <c r="F58"/>
      <c r="G58"/>
      <c r="H58"/>
    </row>
  </sheetData>
  <mergeCells count="37"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Z8:AA8"/>
    <mergeCell ref="Z9:Z10"/>
    <mergeCell ref="AA9:AA10"/>
    <mergeCell ref="R8:Y8"/>
    <mergeCell ref="V9:Y9"/>
    <mergeCell ref="H8:H10"/>
    <mergeCell ref="I8:J8"/>
    <mergeCell ref="I9:I10"/>
    <mergeCell ref="J9:J10"/>
    <mergeCell ref="K8:O8"/>
    <mergeCell ref="K9:N9"/>
    <mergeCell ref="A8:A10"/>
    <mergeCell ref="B8:B10"/>
    <mergeCell ref="C9:F9"/>
    <mergeCell ref="C8:G8"/>
    <mergeCell ref="P8:Q8"/>
    <mergeCell ref="P9:P10"/>
    <mergeCell ref="Q9:Q10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IS</vt:lpstr>
      <vt:lpstr>BS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Maia Khelashvili</cp:lastModifiedBy>
  <cp:lastPrinted>2017-10-18T12:38:28Z</cp:lastPrinted>
  <dcterms:created xsi:type="dcterms:W3CDTF">1996-10-14T23:33:28Z</dcterms:created>
  <dcterms:modified xsi:type="dcterms:W3CDTF">2021-03-17T18:28:24Z</dcterms:modified>
</cp:coreProperties>
</file>